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embeddings/oleObject21.bin" ContentType="application/vnd.openxmlformats-officedocument.oleObject"/>
  <Override PartName="/xl/embeddings/oleObject22.bin" ContentType="application/vnd.openxmlformats-officedocument.oleObject"/>
  <Override PartName="/xl/embeddings/oleObject23.bin" ContentType="application/vnd.openxmlformats-officedocument.oleObject"/>
  <Override PartName="/xl/embeddings/oleObject24.bin" ContentType="application/vnd.openxmlformats-officedocument.oleObject"/>
  <Override PartName="/xl/drawings/drawing2.xml" ContentType="application/vnd.openxmlformats-officedocument.drawing+xml"/>
  <Override PartName="/xl/embeddings/oleObject25.bin" ContentType="application/vnd.openxmlformats-officedocument.oleObject"/>
  <Override PartName="/xl/embeddings/oleObject26.bin" ContentType="application/vnd.openxmlformats-officedocument.oleObject"/>
  <Override PartName="/xl/embeddings/oleObject27.bin" ContentType="application/vnd.openxmlformats-officedocument.oleObject"/>
  <Override PartName="/xl/embeddings/oleObject28.bin" ContentType="application/vnd.openxmlformats-officedocument.oleObject"/>
  <Override PartName="/xl/embeddings/oleObject29.bin" ContentType="application/vnd.openxmlformats-officedocument.oleObject"/>
  <Override PartName="/xl/embeddings/oleObject30.bin" ContentType="application/vnd.openxmlformats-officedocument.oleObject"/>
  <Override PartName="/xl/embeddings/oleObject31.bin" ContentType="application/vnd.openxmlformats-officedocument.oleObject"/>
  <Override PartName="/xl/embeddings/oleObject32.bin" ContentType="application/vnd.openxmlformats-officedocument.oleObject"/>
  <Override PartName="/xl/embeddings/oleObject33.bin" ContentType="application/vnd.openxmlformats-officedocument.oleObject"/>
  <Override PartName="/xl/embeddings/oleObject34.bin" ContentType="application/vnd.openxmlformats-officedocument.oleObject"/>
  <Override PartName="/xl/embeddings/oleObject35.bin" ContentType="application/vnd.openxmlformats-officedocument.oleObject"/>
  <Override PartName="/xl/embeddings/oleObject36.bin" ContentType="application/vnd.openxmlformats-officedocument.oleObject"/>
  <Override PartName="/xl/embeddings/oleObject37.bin" ContentType="application/vnd.openxmlformats-officedocument.oleObject"/>
  <Override PartName="/xl/embeddings/oleObject38.bin" ContentType="application/vnd.openxmlformats-officedocument.oleObject"/>
  <Override PartName="/xl/embeddings/oleObject39.bin" ContentType="application/vnd.openxmlformats-officedocument.oleObject"/>
  <Override PartName="/xl/embeddings/oleObject40.bin" ContentType="application/vnd.openxmlformats-officedocument.oleObject"/>
  <Override PartName="/xl/embeddings/oleObject41.bin" ContentType="application/vnd.openxmlformats-officedocument.oleObject"/>
  <Override PartName="/xl/embeddings/oleObject42.bin" ContentType="application/vnd.openxmlformats-officedocument.oleObject"/>
  <Override PartName="/xl/embeddings/oleObject43.bin" ContentType="application/vnd.openxmlformats-officedocument.oleObject"/>
  <Override PartName="/xl/embeddings/oleObject44.bin" ContentType="application/vnd.openxmlformats-officedocument.oleObject"/>
  <Override PartName="/xl/embeddings/oleObject45.bin" ContentType="application/vnd.openxmlformats-officedocument.oleObject"/>
  <Override PartName="/xl/embeddings/oleObject46.bin" ContentType="application/vnd.openxmlformats-officedocument.oleObject"/>
  <Override PartName="/xl/drawings/drawing3.xml" ContentType="application/vnd.openxmlformats-officedocument.drawing+xml"/>
  <Override PartName="/xl/embeddings/oleObject47.bin" ContentType="application/vnd.openxmlformats-officedocument.oleObject"/>
  <Override PartName="/xl/embeddings/oleObject48.bin" ContentType="application/vnd.openxmlformats-officedocument.oleObject"/>
  <Override PartName="/xl/embeddings/oleObject49.bin" ContentType="application/vnd.openxmlformats-officedocument.oleObject"/>
  <Override PartName="/xl/embeddings/oleObject50.bin" ContentType="application/vnd.openxmlformats-officedocument.oleObject"/>
  <Override PartName="/xl/embeddings/oleObject51.bin" ContentType="application/vnd.openxmlformats-officedocument.oleObject"/>
  <Override PartName="/xl/embeddings/oleObject52.bin" ContentType="application/vnd.openxmlformats-officedocument.oleObject"/>
  <Override PartName="/xl/embeddings/oleObject53.bin" ContentType="application/vnd.openxmlformats-officedocument.oleObject"/>
  <Override PartName="/xl/embeddings/oleObject54.bin" ContentType="application/vnd.openxmlformats-officedocument.oleObject"/>
  <Override PartName="/xl/embeddings/oleObject55.bin" ContentType="application/vnd.openxmlformats-officedocument.oleObject"/>
  <Override PartName="/xl/embeddings/oleObject56.bin" ContentType="application/vnd.openxmlformats-officedocument.oleObject"/>
  <Override PartName="/xl/embeddings/oleObject57.bin" ContentType="application/vnd.openxmlformats-officedocument.oleObject"/>
  <Override PartName="/xl/embeddings/oleObject58.bin" ContentType="application/vnd.openxmlformats-officedocument.oleObject"/>
  <Override PartName="/xl/embeddings/oleObject59.bin" ContentType="application/vnd.openxmlformats-officedocument.oleObject"/>
  <Override PartName="/xl/embeddings/oleObject60.bin" ContentType="application/vnd.openxmlformats-officedocument.oleObject"/>
  <Override PartName="/xl/embeddings/oleObject61.bin" ContentType="application/vnd.openxmlformats-officedocument.oleObject"/>
  <Override PartName="/xl/embeddings/oleObject62.bin" ContentType="application/vnd.openxmlformats-officedocument.oleObject"/>
  <Override PartName="/xl/drawings/drawing4.xml" ContentType="application/vnd.openxmlformats-officedocument.drawing+xml"/>
  <Override PartName="/xl/embeddings/oleObject63.bin" ContentType="application/vnd.openxmlformats-officedocument.oleObject"/>
  <Override PartName="/xl/embeddings/oleObject64.bin" ContentType="application/vnd.openxmlformats-officedocument.oleObject"/>
  <Override PartName="/xl/embeddings/oleObject65.bin" ContentType="application/vnd.openxmlformats-officedocument.oleObject"/>
  <Override PartName="/xl/embeddings/oleObject66.bin" ContentType="application/vnd.openxmlformats-officedocument.oleObject"/>
  <Override PartName="/xl/embeddings/oleObject67.bin" ContentType="application/vnd.openxmlformats-officedocument.oleObject"/>
  <Override PartName="/xl/embeddings/oleObject68.bin" ContentType="application/vnd.openxmlformats-officedocument.oleObject"/>
  <Override PartName="/xl/embeddings/oleObject69.bin" ContentType="application/vnd.openxmlformats-officedocument.oleObject"/>
  <Override PartName="/xl/embeddings/oleObject70.bin" ContentType="application/vnd.openxmlformats-officedocument.oleObject"/>
  <Override PartName="/xl/drawings/drawing5.xml" ContentType="application/vnd.openxmlformats-officedocument.drawing+xml"/>
  <Override PartName="/xl/embeddings/oleObject71.bin" ContentType="application/vnd.openxmlformats-officedocument.oleObject"/>
  <Override PartName="/xl/embeddings/oleObject72.bin" ContentType="application/vnd.openxmlformats-officedocument.oleObject"/>
  <Override PartName="/xl/embeddings/oleObject73.bin" ContentType="application/vnd.openxmlformats-officedocument.oleObject"/>
  <Override PartName="/xl/embeddings/oleObject74.bin" ContentType="application/vnd.openxmlformats-officedocument.oleObject"/>
  <Override PartName="/xl/embeddings/oleObject75.bin" ContentType="application/vnd.openxmlformats-officedocument.oleObject"/>
  <Override PartName="/xl/embeddings/oleObject76.bin" ContentType="application/vnd.openxmlformats-officedocument.oleObject"/>
  <Override PartName="/xl/embeddings/oleObject77.bin" ContentType="application/vnd.openxmlformats-officedocument.oleObject"/>
  <Override PartName="/xl/embeddings/oleObject78.bin" ContentType="application/vnd.openxmlformats-officedocument.oleObject"/>
  <Override PartName="/xl/embeddings/oleObject79.bin" ContentType="application/vnd.openxmlformats-officedocument.oleObject"/>
  <Override PartName="/xl/embeddings/oleObject80.bin" ContentType="application/vnd.openxmlformats-officedocument.oleObject"/>
  <Override PartName="/xl/embeddings/oleObject81.bin" ContentType="application/vnd.openxmlformats-officedocument.oleObject"/>
  <Override PartName="/xl/embeddings/oleObject82.bin" ContentType="application/vnd.openxmlformats-officedocument.oleObject"/>
  <Override PartName="/xl/drawings/drawing6.xml" ContentType="application/vnd.openxmlformats-officedocument.drawing+xml"/>
  <Override PartName="/xl/embeddings/oleObject8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720" yWindow="525" windowWidth="17955" windowHeight="8040" activeTab="5"/>
  </bookViews>
  <sheets>
    <sheet name="Coeficiente de autocorrelacion" sheetId="4" r:id="rId1"/>
    <sheet name="Modelos no Formales" sheetId="5" r:id="rId2"/>
    <sheet name="Metodos de Promedio" sheetId="6" r:id="rId3"/>
    <sheet name="MAE" sheetId="7" r:id="rId4"/>
    <sheet name="HOLT" sheetId="8" r:id="rId5"/>
    <sheet name="Resumen" sheetId="10" r:id="rId6"/>
  </sheets>
  <calcPr calcId="145621"/>
</workbook>
</file>

<file path=xl/calcChain.xml><?xml version="1.0" encoding="utf-8"?>
<calcChain xmlns="http://schemas.openxmlformats.org/spreadsheetml/2006/main">
  <c r="D40" i="5" l="1"/>
  <c r="E40" i="5" s="1"/>
  <c r="G40" i="5" s="1"/>
  <c r="D41" i="5"/>
  <c r="E41" i="5"/>
  <c r="D42" i="5"/>
  <c r="E42" i="5" s="1"/>
  <c r="I42" i="5" s="1"/>
  <c r="F42" i="5"/>
  <c r="H42" i="5" s="1"/>
  <c r="D43" i="5"/>
  <c r="E43" i="5"/>
  <c r="D44" i="5"/>
  <c r="E44" i="5" s="1"/>
  <c r="I44" i="5" s="1"/>
  <c r="F44" i="5"/>
  <c r="H44" i="5" s="1"/>
  <c r="D45" i="5"/>
  <c r="E45" i="5" s="1"/>
  <c r="D46" i="5"/>
  <c r="E46" i="5" s="1"/>
  <c r="I46" i="5" s="1"/>
  <c r="G46" i="5"/>
  <c r="D47" i="5"/>
  <c r="E47" i="5" s="1"/>
  <c r="D48" i="5"/>
  <c r="E48" i="5" s="1"/>
  <c r="I48" i="5" s="1"/>
  <c r="D49" i="5"/>
  <c r="E49" i="5"/>
  <c r="D50" i="5"/>
  <c r="E50" i="5" s="1"/>
  <c r="I50" i="5" s="1"/>
  <c r="F50" i="5"/>
  <c r="H50" i="5" s="1"/>
  <c r="D51" i="5"/>
  <c r="E51" i="5"/>
  <c r="D52" i="5"/>
  <c r="E52" i="5" s="1"/>
  <c r="I52" i="5" s="1"/>
  <c r="F52" i="5"/>
  <c r="H52" i="5" s="1"/>
  <c r="G52" i="5"/>
  <c r="D53" i="5"/>
  <c r="E53" i="5" s="1"/>
  <c r="D54" i="5"/>
  <c r="E54" i="5" s="1"/>
  <c r="I54" i="5" s="1"/>
  <c r="G54" i="5"/>
  <c r="D55" i="5"/>
  <c r="E55" i="5" s="1"/>
  <c r="D56" i="5"/>
  <c r="E56" i="5" s="1"/>
  <c r="I56" i="5" s="1"/>
  <c r="D57" i="5"/>
  <c r="E57" i="5"/>
  <c r="I57" i="5" s="1"/>
  <c r="D58" i="5"/>
  <c r="E58" i="5" s="1"/>
  <c r="I58" i="5" s="1"/>
  <c r="F58" i="5"/>
  <c r="H58" i="5" s="1"/>
  <c r="D59" i="5"/>
  <c r="E59" i="5"/>
  <c r="D60" i="5"/>
  <c r="E60" i="5" s="1"/>
  <c r="I60" i="5" s="1"/>
  <c r="F60" i="5"/>
  <c r="H60" i="5" s="1"/>
  <c r="D61" i="5"/>
  <c r="E61" i="5" s="1"/>
  <c r="D62" i="5"/>
  <c r="D74" i="5"/>
  <c r="E74" i="5" s="1"/>
  <c r="D75" i="5"/>
  <c r="E75" i="5" s="1"/>
  <c r="D76" i="5"/>
  <c r="E76" i="5" s="1"/>
  <c r="G76" i="5" s="1"/>
  <c r="D77" i="5"/>
  <c r="E77" i="5" s="1"/>
  <c r="G77" i="5"/>
  <c r="D78" i="5"/>
  <c r="E78" i="5" s="1"/>
  <c r="D79" i="5"/>
  <c r="E79" i="5" s="1"/>
  <c r="G79" i="5"/>
  <c r="D80" i="5"/>
  <c r="E80" i="5"/>
  <c r="G80" i="5" s="1"/>
  <c r="F80" i="5"/>
  <c r="H80" i="5" s="1"/>
  <c r="I80" i="5"/>
  <c r="D81" i="5"/>
  <c r="E81" i="5" s="1"/>
  <c r="G81" i="5" s="1"/>
  <c r="D82" i="5"/>
  <c r="E82" i="5"/>
  <c r="G82" i="5" s="1"/>
  <c r="I82" i="5"/>
  <c r="D83" i="5"/>
  <c r="E83" i="5" s="1"/>
  <c r="D84" i="5"/>
  <c r="E84" i="5"/>
  <c r="G84" i="5" s="1"/>
  <c r="D85" i="5"/>
  <c r="E85" i="5" s="1"/>
  <c r="G85" i="5" s="1"/>
  <c r="D86" i="5"/>
  <c r="E86" i="5"/>
  <c r="G86" i="5" s="1"/>
  <c r="F86" i="5"/>
  <c r="H86" i="5" s="1"/>
  <c r="D87" i="5"/>
  <c r="E87" i="5" s="1"/>
  <c r="G87" i="5"/>
  <c r="D88" i="5"/>
  <c r="E88" i="5"/>
  <c r="G88" i="5" s="1"/>
  <c r="D89" i="5"/>
  <c r="E89" i="5" s="1"/>
  <c r="G89" i="5" s="1"/>
  <c r="D90" i="5"/>
  <c r="E90" i="5" s="1"/>
  <c r="D91" i="5"/>
  <c r="E91" i="5" s="1"/>
  <c r="D92" i="5"/>
  <c r="E92" i="5" s="1"/>
  <c r="G92" i="5" s="1"/>
  <c r="D93" i="5"/>
  <c r="E93" i="5" s="1"/>
  <c r="G93" i="5"/>
  <c r="D94" i="5"/>
  <c r="D108" i="5"/>
  <c r="E108" i="5" s="1"/>
  <c r="D109" i="5"/>
  <c r="E109" i="5" s="1"/>
  <c r="I109" i="5" s="1"/>
  <c r="G109" i="5"/>
  <c r="D110" i="5"/>
  <c r="E110" i="5" s="1"/>
  <c r="D111" i="5"/>
  <c r="E111" i="5" s="1"/>
  <c r="I111" i="5" s="1"/>
  <c r="D112" i="5"/>
  <c r="E112" i="5"/>
  <c r="D113" i="5"/>
  <c r="E113" i="5" s="1"/>
  <c r="I113" i="5" s="1"/>
  <c r="D114" i="5"/>
  <c r="E114" i="5"/>
  <c r="D115" i="5"/>
  <c r="E115" i="5" s="1"/>
  <c r="I115" i="5" s="1"/>
  <c r="D116" i="5"/>
  <c r="E116" i="5" s="1"/>
  <c r="D117" i="5"/>
  <c r="E117" i="5" s="1"/>
  <c r="I117" i="5" s="1"/>
  <c r="D118" i="5"/>
  <c r="E118" i="5" s="1"/>
  <c r="D119" i="5"/>
  <c r="E119" i="5" s="1"/>
  <c r="I119" i="5" s="1"/>
  <c r="D120" i="5"/>
  <c r="E120" i="5" s="1"/>
  <c r="I120" i="5" s="1"/>
  <c r="D121" i="5"/>
  <c r="E121" i="5" s="1"/>
  <c r="I121" i="5" s="1"/>
  <c r="F121" i="5"/>
  <c r="H121" i="5" s="1"/>
  <c r="D122" i="5"/>
  <c r="E122" i="5" s="1"/>
  <c r="D123" i="5"/>
  <c r="E123" i="5" s="1"/>
  <c r="I123" i="5" s="1"/>
  <c r="F123" i="5"/>
  <c r="H123" i="5" s="1"/>
  <c r="G123" i="5"/>
  <c r="D124" i="5"/>
  <c r="E124" i="5" s="1"/>
  <c r="D125" i="5"/>
  <c r="E125" i="5" s="1"/>
  <c r="I125" i="5" s="1"/>
  <c r="G125" i="5"/>
  <c r="D126" i="5"/>
  <c r="E126" i="5" s="1"/>
  <c r="D127" i="5"/>
  <c r="G78" i="5" l="1"/>
  <c r="F78" i="5"/>
  <c r="H78" i="5" s="1"/>
  <c r="G90" i="5"/>
  <c r="I90" i="5"/>
  <c r="G74" i="5"/>
  <c r="I74" i="5"/>
  <c r="G115" i="5"/>
  <c r="I88" i="5"/>
  <c r="G117" i="5"/>
  <c r="F115" i="5"/>
  <c r="H115" i="5" s="1"/>
  <c r="F113" i="5"/>
  <c r="H113" i="5" s="1"/>
  <c r="F88" i="5"/>
  <c r="H88" i="5" s="1"/>
  <c r="G60" i="5"/>
  <c r="G44" i="5"/>
  <c r="F116" i="5"/>
  <c r="H116" i="5" s="1"/>
  <c r="G116" i="5"/>
  <c r="I116" i="5"/>
  <c r="F55" i="5"/>
  <c r="H55" i="5" s="1"/>
  <c r="G55" i="5"/>
  <c r="I55" i="5"/>
  <c r="F118" i="5"/>
  <c r="H118" i="5" s="1"/>
  <c r="G118" i="5"/>
  <c r="I118" i="5"/>
  <c r="F61" i="5"/>
  <c r="H61" i="5" s="1"/>
  <c r="G61" i="5"/>
  <c r="I61" i="5"/>
  <c r="F45" i="5"/>
  <c r="H45" i="5" s="1"/>
  <c r="G45" i="5"/>
  <c r="I45" i="5"/>
  <c r="F124" i="5"/>
  <c r="H124" i="5" s="1"/>
  <c r="G124" i="5"/>
  <c r="I124" i="5"/>
  <c r="F108" i="5"/>
  <c r="G108" i="5"/>
  <c r="I108" i="5"/>
  <c r="F47" i="5"/>
  <c r="H47" i="5" s="1"/>
  <c r="G47" i="5"/>
  <c r="I47" i="5"/>
  <c r="F126" i="5"/>
  <c r="H126" i="5" s="1"/>
  <c r="G126" i="5"/>
  <c r="I126" i="5"/>
  <c r="F110" i="5"/>
  <c r="H110" i="5" s="1"/>
  <c r="G110" i="5"/>
  <c r="I110" i="5"/>
  <c r="F53" i="5"/>
  <c r="H53" i="5" s="1"/>
  <c r="G53" i="5"/>
  <c r="I53" i="5"/>
  <c r="F112" i="5"/>
  <c r="H112" i="5" s="1"/>
  <c r="G112" i="5"/>
  <c r="I83" i="5"/>
  <c r="F83" i="5"/>
  <c r="H83" i="5" s="1"/>
  <c r="F49" i="5"/>
  <c r="H49" i="5" s="1"/>
  <c r="G49" i="5"/>
  <c r="F41" i="5"/>
  <c r="H41" i="5" s="1"/>
  <c r="G41" i="5"/>
  <c r="F114" i="5"/>
  <c r="H114" i="5" s="1"/>
  <c r="G114" i="5"/>
  <c r="I93" i="5"/>
  <c r="F93" i="5"/>
  <c r="H93" i="5" s="1"/>
  <c r="I85" i="5"/>
  <c r="F85" i="5"/>
  <c r="H85" i="5" s="1"/>
  <c r="F59" i="5"/>
  <c r="H59" i="5" s="1"/>
  <c r="G59" i="5"/>
  <c r="F43" i="5"/>
  <c r="H43" i="5" s="1"/>
  <c r="G43" i="5"/>
  <c r="F125" i="5"/>
  <c r="H125" i="5" s="1"/>
  <c r="G119" i="5"/>
  <c r="F117" i="5"/>
  <c r="H117" i="5" s="1"/>
  <c r="I112" i="5"/>
  <c r="G111" i="5"/>
  <c r="F109" i="5"/>
  <c r="H109" i="5" s="1"/>
  <c r="I92" i="5"/>
  <c r="F90" i="5"/>
  <c r="H90" i="5" s="1"/>
  <c r="I87" i="5"/>
  <c r="F87" i="5"/>
  <c r="H87" i="5" s="1"/>
  <c r="I84" i="5"/>
  <c r="F82" i="5"/>
  <c r="H82" i="5" s="1"/>
  <c r="I79" i="5"/>
  <c r="F79" i="5"/>
  <c r="H79" i="5" s="1"/>
  <c r="I76" i="5"/>
  <c r="F74" i="5"/>
  <c r="G56" i="5"/>
  <c r="F54" i="5"/>
  <c r="H54" i="5" s="1"/>
  <c r="I49" i="5"/>
  <c r="G48" i="5"/>
  <c r="F46" i="5"/>
  <c r="H46" i="5" s="1"/>
  <c r="I41" i="5"/>
  <c r="F120" i="5"/>
  <c r="H120" i="5" s="1"/>
  <c r="G120" i="5"/>
  <c r="I91" i="5"/>
  <c r="F91" i="5"/>
  <c r="H91" i="5" s="1"/>
  <c r="I75" i="5"/>
  <c r="F75" i="5"/>
  <c r="H75" i="5" s="1"/>
  <c r="F57" i="5"/>
  <c r="H57" i="5" s="1"/>
  <c r="G57" i="5"/>
  <c r="F122" i="5"/>
  <c r="H122" i="5" s="1"/>
  <c r="G122" i="5"/>
  <c r="I77" i="5"/>
  <c r="F77" i="5"/>
  <c r="H77" i="5" s="1"/>
  <c r="F51" i="5"/>
  <c r="H51" i="5" s="1"/>
  <c r="G51" i="5"/>
  <c r="I122" i="5"/>
  <c r="G121" i="5"/>
  <c r="F119" i="5"/>
  <c r="H119" i="5" s="1"/>
  <c r="I114" i="5"/>
  <c r="G113" i="5"/>
  <c r="F111" i="5"/>
  <c r="H111" i="5" s="1"/>
  <c r="F92" i="5"/>
  <c r="H92" i="5" s="1"/>
  <c r="G91" i="5"/>
  <c r="I89" i="5"/>
  <c r="F89" i="5"/>
  <c r="H89" i="5" s="1"/>
  <c r="I86" i="5"/>
  <c r="F84" i="5"/>
  <c r="H84" i="5" s="1"/>
  <c r="G83" i="5"/>
  <c r="I81" i="5"/>
  <c r="F81" i="5"/>
  <c r="H81" i="5" s="1"/>
  <c r="I78" i="5"/>
  <c r="F76" i="5"/>
  <c r="H76" i="5" s="1"/>
  <c r="G75" i="5"/>
  <c r="G94" i="5" s="1"/>
  <c r="I59" i="5"/>
  <c r="G58" i="5"/>
  <c r="F56" i="5"/>
  <c r="H56" i="5" s="1"/>
  <c r="I51" i="5"/>
  <c r="G50" i="5"/>
  <c r="F48" i="5"/>
  <c r="H48" i="5" s="1"/>
  <c r="I43" i="5"/>
  <c r="G42" i="5"/>
  <c r="I40" i="5"/>
  <c r="I62" i="5" s="1"/>
  <c r="F40" i="5"/>
  <c r="I94" i="5" l="1"/>
  <c r="G62" i="5"/>
  <c r="G127" i="5"/>
  <c r="G134" i="5" s="1"/>
  <c r="F127" i="5"/>
  <c r="F134" i="5" s="1"/>
  <c r="H108" i="5"/>
  <c r="H127" i="5" s="1"/>
  <c r="H134" i="5" s="1"/>
  <c r="H40" i="5"/>
  <c r="H62" i="5" s="1"/>
  <c r="F62" i="5"/>
  <c r="H74" i="5"/>
  <c r="H94" i="5" s="1"/>
  <c r="F94" i="5"/>
  <c r="I127" i="5"/>
  <c r="I134" i="5" s="1"/>
  <c r="D10" i="8" l="1"/>
  <c r="F11" i="8" s="1"/>
  <c r="G11" i="8" s="1"/>
  <c r="I11" i="8" s="1"/>
  <c r="D11" i="8" l="1"/>
  <c r="H11" i="8"/>
  <c r="K11" i="8"/>
  <c r="E11" i="8" l="1"/>
  <c r="F12" i="8" s="1"/>
  <c r="G12" i="8" s="1"/>
  <c r="J11" i="8"/>
  <c r="I12" i="8" l="1"/>
  <c r="H12" i="8"/>
  <c r="J12" i="8" s="1"/>
  <c r="K12" i="8"/>
  <c r="D12" i="8"/>
  <c r="E12" i="8" l="1"/>
  <c r="F13" i="8" s="1"/>
  <c r="G13" i="8" s="1"/>
  <c r="D13" i="8" l="1"/>
  <c r="E13" i="8" s="1"/>
  <c r="D14" i="8" s="1"/>
  <c r="I13" i="8"/>
  <c r="H13" i="8"/>
  <c r="J13" i="8" s="1"/>
  <c r="K13" i="8"/>
  <c r="E14" i="8" l="1"/>
  <c r="D15" i="8" s="1"/>
  <c r="F14" i="8"/>
  <c r="G14" i="8" s="1"/>
  <c r="F15" i="8" l="1"/>
  <c r="G15" i="8" s="1"/>
  <c r="I15" i="8" s="1"/>
  <c r="H14" i="8"/>
  <c r="J14" i="8" s="1"/>
  <c r="K14" i="8"/>
  <c r="I14" i="8"/>
  <c r="E15" i="8"/>
  <c r="D16" i="8" s="1"/>
  <c r="K15" i="8" l="1"/>
  <c r="F16" i="8"/>
  <c r="G16" i="8" s="1"/>
  <c r="H16" i="8" s="1"/>
  <c r="J16" i="8" s="1"/>
  <c r="H15" i="8"/>
  <c r="J15" i="8" s="1"/>
  <c r="E16" i="8"/>
  <c r="D17" i="8" s="1"/>
  <c r="D6" i="7"/>
  <c r="D7" i="7" s="1"/>
  <c r="D27" i="6"/>
  <c r="D28" i="6"/>
  <c r="E28" i="6" s="1"/>
  <c r="D29" i="6"/>
  <c r="E29" i="6" s="1"/>
  <c r="G29" i="6" s="1"/>
  <c r="D30" i="6"/>
  <c r="D11" i="6"/>
  <c r="D7" i="6"/>
  <c r="E7" i="6" s="1"/>
  <c r="D158" i="6"/>
  <c r="E166" i="6" s="1"/>
  <c r="D126" i="6"/>
  <c r="E165" i="6" s="1"/>
  <c r="D73" i="6"/>
  <c r="D93" i="6"/>
  <c r="E93" i="6" s="1"/>
  <c r="I93" i="6" s="1"/>
  <c r="D94" i="6"/>
  <c r="E164" i="6" s="1"/>
  <c r="D62" i="6"/>
  <c r="D61" i="6"/>
  <c r="E61" i="6" s="1"/>
  <c r="F61" i="6" s="1"/>
  <c r="D41" i="6"/>
  <c r="E41" i="6" s="1"/>
  <c r="G41" i="6" s="1"/>
  <c r="D40" i="6"/>
  <c r="E40" i="6" s="1"/>
  <c r="D157" i="6"/>
  <c r="E157" i="6" s="1"/>
  <c r="D156" i="6"/>
  <c r="E156" i="6" s="1"/>
  <c r="I156" i="6" s="1"/>
  <c r="D155" i="6"/>
  <c r="E155" i="6" s="1"/>
  <c r="I155" i="6" s="1"/>
  <c r="D154" i="6"/>
  <c r="E154" i="6" s="1"/>
  <c r="I154" i="6" s="1"/>
  <c r="D153" i="6"/>
  <c r="E153" i="6" s="1"/>
  <c r="D152" i="6"/>
  <c r="E152" i="6" s="1"/>
  <c r="D151" i="6"/>
  <c r="E151" i="6" s="1"/>
  <c r="F151" i="6" s="1"/>
  <c r="H151" i="6" s="1"/>
  <c r="D150" i="6"/>
  <c r="E150" i="6" s="1"/>
  <c r="D149" i="6"/>
  <c r="E149" i="6" s="1"/>
  <c r="D148" i="6"/>
  <c r="E148" i="6" s="1"/>
  <c r="I148" i="6" s="1"/>
  <c r="D147" i="6"/>
  <c r="E147" i="6" s="1"/>
  <c r="I147" i="6" s="1"/>
  <c r="D146" i="6"/>
  <c r="E146" i="6" s="1"/>
  <c r="I146" i="6" s="1"/>
  <c r="D145" i="6"/>
  <c r="E145" i="6" s="1"/>
  <c r="I145" i="6" s="1"/>
  <c r="D144" i="6"/>
  <c r="E144" i="6" s="1"/>
  <c r="D143" i="6"/>
  <c r="E143" i="6" s="1"/>
  <c r="D142" i="6"/>
  <c r="E142" i="6" s="1"/>
  <c r="D141" i="6"/>
  <c r="E141" i="6" s="1"/>
  <c r="D140" i="6"/>
  <c r="E140" i="6" s="1"/>
  <c r="I140" i="6" s="1"/>
  <c r="D139" i="6"/>
  <c r="E139" i="6" s="1"/>
  <c r="D125" i="6"/>
  <c r="E125" i="6" s="1"/>
  <c r="G125" i="6" s="1"/>
  <c r="D124" i="6"/>
  <c r="E124" i="6" s="1"/>
  <c r="F124" i="6" s="1"/>
  <c r="H124" i="6" s="1"/>
  <c r="D123" i="6"/>
  <c r="E123" i="6" s="1"/>
  <c r="D122" i="6"/>
  <c r="E122" i="6" s="1"/>
  <c r="D121" i="6"/>
  <c r="E121" i="6" s="1"/>
  <c r="D120" i="6"/>
  <c r="E120" i="6" s="1"/>
  <c r="F120" i="6" s="1"/>
  <c r="H120" i="6" s="1"/>
  <c r="D119" i="6"/>
  <c r="E119" i="6" s="1"/>
  <c r="G119" i="6" s="1"/>
  <c r="D118" i="6"/>
  <c r="E118" i="6" s="1"/>
  <c r="D117" i="6"/>
  <c r="E117" i="6" s="1"/>
  <c r="G117" i="6" s="1"/>
  <c r="D116" i="6"/>
  <c r="E116" i="6" s="1"/>
  <c r="F116" i="6" s="1"/>
  <c r="H116" i="6" s="1"/>
  <c r="D115" i="6"/>
  <c r="E115" i="6" s="1"/>
  <c r="I115" i="6" s="1"/>
  <c r="D114" i="6"/>
  <c r="E114" i="6" s="1"/>
  <c r="D113" i="6"/>
  <c r="E113" i="6" s="1"/>
  <c r="I113" i="6" s="1"/>
  <c r="D112" i="6"/>
  <c r="E112" i="6" s="1"/>
  <c r="I112" i="6" s="1"/>
  <c r="D111" i="6"/>
  <c r="E111" i="6" s="1"/>
  <c r="D110" i="6"/>
  <c r="E110" i="6" s="1"/>
  <c r="G110" i="6" s="1"/>
  <c r="D109" i="6"/>
  <c r="E109" i="6" s="1"/>
  <c r="G109" i="6" s="1"/>
  <c r="D108" i="6"/>
  <c r="E108" i="6" s="1"/>
  <c r="D107" i="6"/>
  <c r="E107" i="6" s="1"/>
  <c r="G107" i="6" s="1"/>
  <c r="D106" i="6"/>
  <c r="E106" i="6" s="1"/>
  <c r="G106" i="6" s="1"/>
  <c r="D92" i="6"/>
  <c r="E92" i="6" s="1"/>
  <c r="G92" i="6" s="1"/>
  <c r="D91" i="6"/>
  <c r="E91" i="6" s="1"/>
  <c r="I91" i="6" s="1"/>
  <c r="D90" i="6"/>
  <c r="E90" i="6" s="1"/>
  <c r="F90" i="6" s="1"/>
  <c r="H90" i="6" s="1"/>
  <c r="D89" i="6"/>
  <c r="E89" i="6" s="1"/>
  <c r="I89" i="6" s="1"/>
  <c r="D88" i="6"/>
  <c r="E88" i="6" s="1"/>
  <c r="D87" i="6"/>
  <c r="E87" i="6" s="1"/>
  <c r="I87" i="6" s="1"/>
  <c r="D86" i="6"/>
  <c r="E86" i="6" s="1"/>
  <c r="D85" i="6"/>
  <c r="E85" i="6" s="1"/>
  <c r="I85" i="6" s="1"/>
  <c r="D84" i="6"/>
  <c r="E84" i="6" s="1"/>
  <c r="D83" i="6"/>
  <c r="E83" i="6" s="1"/>
  <c r="I83" i="6" s="1"/>
  <c r="D82" i="6"/>
  <c r="E82" i="6" s="1"/>
  <c r="I82" i="6" s="1"/>
  <c r="D81" i="6"/>
  <c r="E81" i="6" s="1"/>
  <c r="I81" i="6" s="1"/>
  <c r="D80" i="6"/>
  <c r="E80" i="6" s="1"/>
  <c r="F80" i="6" s="1"/>
  <c r="H80" i="6" s="1"/>
  <c r="D79" i="6"/>
  <c r="E79" i="6" s="1"/>
  <c r="I79" i="6" s="1"/>
  <c r="D78" i="6"/>
  <c r="E78" i="6" s="1"/>
  <c r="D77" i="6"/>
  <c r="E77" i="6" s="1"/>
  <c r="I77" i="6" s="1"/>
  <c r="D76" i="6"/>
  <c r="E76" i="6" s="1"/>
  <c r="G76" i="6" s="1"/>
  <c r="D75" i="6"/>
  <c r="E75" i="6" s="1"/>
  <c r="I75" i="6" s="1"/>
  <c r="D74" i="6"/>
  <c r="E74" i="6" s="1"/>
  <c r="I74" i="6" s="1"/>
  <c r="E73" i="6"/>
  <c r="I73" i="6" s="1"/>
  <c r="E163" i="6"/>
  <c r="D60" i="6"/>
  <c r="E60" i="6" s="1"/>
  <c r="I60" i="6" s="1"/>
  <c r="D59" i="6"/>
  <c r="E59" i="6" s="1"/>
  <c r="D58" i="6"/>
  <c r="E58" i="6" s="1"/>
  <c r="I58" i="6" s="1"/>
  <c r="D57" i="6"/>
  <c r="E57" i="6" s="1"/>
  <c r="G57" i="6" s="1"/>
  <c r="D56" i="6"/>
  <c r="E56" i="6" s="1"/>
  <c r="D55" i="6"/>
  <c r="E55" i="6" s="1"/>
  <c r="G55" i="6" s="1"/>
  <c r="D54" i="6"/>
  <c r="E54" i="6" s="1"/>
  <c r="I54" i="6" s="1"/>
  <c r="D53" i="6"/>
  <c r="E53" i="6" s="1"/>
  <c r="D52" i="6"/>
  <c r="E52" i="6" s="1"/>
  <c r="I52" i="6" s="1"/>
  <c r="D51" i="6"/>
  <c r="E51" i="6" s="1"/>
  <c r="D50" i="6"/>
  <c r="E50" i="6" s="1"/>
  <c r="I50" i="6" s="1"/>
  <c r="D49" i="6"/>
  <c r="E49" i="6" s="1"/>
  <c r="G49" i="6" s="1"/>
  <c r="D48" i="6"/>
  <c r="E48" i="6" s="1"/>
  <c r="D47" i="6"/>
  <c r="E47" i="6" s="1"/>
  <c r="G47" i="6" s="1"/>
  <c r="D46" i="6"/>
  <c r="E46" i="6" s="1"/>
  <c r="I46" i="6" s="1"/>
  <c r="D45" i="6"/>
  <c r="E45" i="6" s="1"/>
  <c r="D44" i="6"/>
  <c r="E44" i="6" s="1"/>
  <c r="I44" i="6" s="1"/>
  <c r="D43" i="6"/>
  <c r="E43" i="6" s="1"/>
  <c r="D42" i="6"/>
  <c r="E42" i="6" s="1"/>
  <c r="I42" i="6" s="1"/>
  <c r="E162" i="6"/>
  <c r="E27" i="6"/>
  <c r="F27" i="6" s="1"/>
  <c r="H27" i="6" s="1"/>
  <c r="D26" i="6"/>
  <c r="E26" i="6" s="1"/>
  <c r="D25" i="6"/>
  <c r="E25" i="6" s="1"/>
  <c r="G25" i="6" s="1"/>
  <c r="D24" i="6"/>
  <c r="E24" i="6" s="1"/>
  <c r="D23" i="6"/>
  <c r="E23" i="6" s="1"/>
  <c r="F23" i="6" s="1"/>
  <c r="H23" i="6" s="1"/>
  <c r="D22" i="6"/>
  <c r="E22" i="6" s="1"/>
  <c r="D21" i="6"/>
  <c r="E21" i="6" s="1"/>
  <c r="F21" i="6" s="1"/>
  <c r="H21" i="6" s="1"/>
  <c r="D20" i="6"/>
  <c r="E20" i="6" s="1"/>
  <c r="D19" i="6"/>
  <c r="E19" i="6" s="1"/>
  <c r="I19" i="6" s="1"/>
  <c r="D18" i="6"/>
  <c r="E18" i="6" s="1"/>
  <c r="D17" i="6"/>
  <c r="E17" i="6" s="1"/>
  <c r="F17" i="6" s="1"/>
  <c r="H17" i="6" s="1"/>
  <c r="D16" i="6"/>
  <c r="E16" i="6" s="1"/>
  <c r="D15" i="6"/>
  <c r="E15" i="6" s="1"/>
  <c r="I15" i="6" s="1"/>
  <c r="D14" i="6"/>
  <c r="E14" i="6" s="1"/>
  <c r="D13" i="6"/>
  <c r="E13" i="6" s="1"/>
  <c r="F13" i="6" s="1"/>
  <c r="H13" i="6" s="1"/>
  <c r="D12" i="6"/>
  <c r="E12" i="6" s="1"/>
  <c r="E11" i="6"/>
  <c r="I11" i="6" s="1"/>
  <c r="D10" i="6"/>
  <c r="E10" i="6" s="1"/>
  <c r="D9" i="6"/>
  <c r="E9" i="6" s="1"/>
  <c r="G9" i="6" s="1"/>
  <c r="D8" i="6"/>
  <c r="E8" i="6" s="1"/>
  <c r="I8" i="6" s="1"/>
  <c r="O127" i="5"/>
  <c r="O94" i="5"/>
  <c r="O82" i="5"/>
  <c r="P82" i="5" s="1"/>
  <c r="R82" i="5" s="1"/>
  <c r="O40" i="5"/>
  <c r="P40" i="5" s="1"/>
  <c r="R40" i="5" s="1"/>
  <c r="O62" i="5"/>
  <c r="E132" i="5" s="1"/>
  <c r="D30" i="5"/>
  <c r="E131" i="5" s="1"/>
  <c r="E134" i="5"/>
  <c r="O126" i="5"/>
  <c r="P126" i="5" s="1"/>
  <c r="O125" i="5"/>
  <c r="P125" i="5" s="1"/>
  <c r="T125" i="5" s="1"/>
  <c r="O124" i="5"/>
  <c r="P124" i="5" s="1"/>
  <c r="O123" i="5"/>
  <c r="P123" i="5" s="1"/>
  <c r="O122" i="5"/>
  <c r="P122" i="5" s="1"/>
  <c r="O121" i="5"/>
  <c r="P121" i="5" s="1"/>
  <c r="O120" i="5"/>
  <c r="P120" i="5" s="1"/>
  <c r="T120" i="5" s="1"/>
  <c r="O119" i="5"/>
  <c r="P119" i="5" s="1"/>
  <c r="O118" i="5"/>
  <c r="P118" i="5" s="1"/>
  <c r="T118" i="5" s="1"/>
  <c r="O117" i="5"/>
  <c r="P117" i="5" s="1"/>
  <c r="T117" i="5" s="1"/>
  <c r="O116" i="5"/>
  <c r="P116" i="5" s="1"/>
  <c r="Q116" i="5" s="1"/>
  <c r="S116" i="5" s="1"/>
  <c r="O93" i="5"/>
  <c r="P93" i="5" s="1"/>
  <c r="O92" i="5"/>
  <c r="P92" i="5" s="1"/>
  <c r="T92" i="5" s="1"/>
  <c r="O91" i="5"/>
  <c r="P91" i="5" s="1"/>
  <c r="T91" i="5" s="1"/>
  <c r="O90" i="5"/>
  <c r="P90" i="5" s="1"/>
  <c r="Q90" i="5" s="1"/>
  <c r="S90" i="5" s="1"/>
  <c r="O89" i="5"/>
  <c r="P89" i="5" s="1"/>
  <c r="O88" i="5"/>
  <c r="P88" i="5" s="1"/>
  <c r="Q88" i="5" s="1"/>
  <c r="S88" i="5" s="1"/>
  <c r="O87" i="5"/>
  <c r="P87" i="5" s="1"/>
  <c r="O86" i="5"/>
  <c r="P86" i="5" s="1"/>
  <c r="R86" i="5" s="1"/>
  <c r="O85" i="5"/>
  <c r="P85" i="5" s="1"/>
  <c r="O84" i="5"/>
  <c r="P84" i="5" s="1"/>
  <c r="R84" i="5" s="1"/>
  <c r="O83" i="5"/>
  <c r="P83" i="5" s="1"/>
  <c r="O61" i="5"/>
  <c r="P61" i="5" s="1"/>
  <c r="T61" i="5" s="1"/>
  <c r="O60" i="5"/>
  <c r="P60" i="5" s="1"/>
  <c r="T60" i="5" s="1"/>
  <c r="O59" i="5"/>
  <c r="P59" i="5" s="1"/>
  <c r="O58" i="5"/>
  <c r="P58" i="5" s="1"/>
  <c r="O57" i="5"/>
  <c r="P57" i="5" s="1"/>
  <c r="T57" i="5" s="1"/>
  <c r="O56" i="5"/>
  <c r="P56" i="5" s="1"/>
  <c r="T56" i="5" s="1"/>
  <c r="O55" i="5"/>
  <c r="P55" i="5" s="1"/>
  <c r="O54" i="5"/>
  <c r="P54" i="5" s="1"/>
  <c r="O53" i="5"/>
  <c r="P53" i="5" s="1"/>
  <c r="T53" i="5" s="1"/>
  <c r="O52" i="5"/>
  <c r="P52" i="5" s="1"/>
  <c r="T52" i="5" s="1"/>
  <c r="O51" i="5"/>
  <c r="P51" i="5" s="1"/>
  <c r="O50" i="5"/>
  <c r="P50" i="5" s="1"/>
  <c r="T50" i="5" s="1"/>
  <c r="O49" i="5"/>
  <c r="P49" i="5" s="1"/>
  <c r="O48" i="5"/>
  <c r="P48" i="5" s="1"/>
  <c r="T48" i="5" s="1"/>
  <c r="O47" i="5"/>
  <c r="P47" i="5" s="1"/>
  <c r="O46" i="5"/>
  <c r="P46" i="5" s="1"/>
  <c r="R46" i="5" s="1"/>
  <c r="O45" i="5"/>
  <c r="P45" i="5" s="1"/>
  <c r="R45" i="5" s="1"/>
  <c r="O44" i="5"/>
  <c r="P44" i="5" s="1"/>
  <c r="O43" i="5"/>
  <c r="P43" i="5" s="1"/>
  <c r="O42" i="5"/>
  <c r="P42" i="5" s="1"/>
  <c r="R42" i="5" s="1"/>
  <c r="O41" i="5"/>
  <c r="P41" i="5" s="1"/>
  <c r="R41" i="5" s="1"/>
  <c r="D29" i="5"/>
  <c r="E29" i="5" s="1"/>
  <c r="I29" i="5" s="1"/>
  <c r="D28" i="5"/>
  <c r="E28" i="5" s="1"/>
  <c r="D27" i="5"/>
  <c r="E27" i="5" s="1"/>
  <c r="D26" i="5"/>
  <c r="E26" i="5" s="1"/>
  <c r="D25" i="5"/>
  <c r="E25" i="5" s="1"/>
  <c r="D24" i="5"/>
  <c r="E24" i="5" s="1"/>
  <c r="D23" i="5"/>
  <c r="E23" i="5" s="1"/>
  <c r="D22" i="5"/>
  <c r="E22" i="5" s="1"/>
  <c r="D21" i="5"/>
  <c r="E21" i="5" s="1"/>
  <c r="I21" i="5" s="1"/>
  <c r="D20" i="5"/>
  <c r="E20" i="5" s="1"/>
  <c r="D19" i="5"/>
  <c r="E19" i="5" s="1"/>
  <c r="D18" i="5"/>
  <c r="E18" i="5" s="1"/>
  <c r="D17" i="5"/>
  <c r="E17" i="5" s="1"/>
  <c r="D16" i="5"/>
  <c r="E16" i="5" s="1"/>
  <c r="D15" i="5"/>
  <c r="E15" i="5" s="1"/>
  <c r="D14" i="5"/>
  <c r="E14" i="5" s="1"/>
  <c r="D13" i="5"/>
  <c r="E13" i="5" s="1"/>
  <c r="I13" i="5" s="1"/>
  <c r="D12" i="5"/>
  <c r="E12" i="5" s="1"/>
  <c r="D11" i="5"/>
  <c r="E11" i="5" s="1"/>
  <c r="D10" i="5"/>
  <c r="E10" i="5" s="1"/>
  <c r="D9" i="5"/>
  <c r="E9" i="5" s="1"/>
  <c r="D8" i="5"/>
  <c r="E8" i="5" s="1"/>
  <c r="D7" i="5"/>
  <c r="E7" i="5" s="1"/>
  <c r="D12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74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41" i="4"/>
  <c r="C31" i="4"/>
  <c r="E8" i="4" s="1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8" i="4"/>
  <c r="C127" i="4"/>
  <c r="C95" i="4"/>
  <c r="C63" i="4"/>
  <c r="K16" i="8" l="1"/>
  <c r="I16" i="8"/>
  <c r="E17" i="8"/>
  <c r="D18" i="8" s="1"/>
  <c r="F17" i="8"/>
  <c r="G17" i="8" s="1"/>
  <c r="D8" i="7"/>
  <c r="E8" i="7" s="1"/>
  <c r="I8" i="7" s="1"/>
  <c r="E7" i="7"/>
  <c r="F7" i="7" s="1"/>
  <c r="I9" i="6"/>
  <c r="G54" i="6"/>
  <c r="F47" i="6"/>
  <c r="H47" i="6" s="1"/>
  <c r="G145" i="6"/>
  <c r="I7" i="6"/>
  <c r="F7" i="6"/>
  <c r="G7" i="6"/>
  <c r="G82" i="6"/>
  <c r="F145" i="6"/>
  <c r="H145" i="6" s="1"/>
  <c r="F82" i="6"/>
  <c r="H82" i="6" s="1"/>
  <c r="G155" i="6"/>
  <c r="G46" i="6"/>
  <c r="F55" i="6"/>
  <c r="H55" i="6" s="1"/>
  <c r="I78" i="6"/>
  <c r="G78" i="6"/>
  <c r="F78" i="6"/>
  <c r="H78" i="6" s="1"/>
  <c r="I40" i="6"/>
  <c r="G40" i="6"/>
  <c r="F40" i="6"/>
  <c r="I48" i="6"/>
  <c r="G48" i="6"/>
  <c r="F48" i="6"/>
  <c r="H48" i="6" s="1"/>
  <c r="I56" i="6"/>
  <c r="G56" i="6"/>
  <c r="F56" i="6"/>
  <c r="H56" i="6" s="1"/>
  <c r="I84" i="6"/>
  <c r="F84" i="6"/>
  <c r="H84" i="6" s="1"/>
  <c r="I86" i="6"/>
  <c r="G86" i="6"/>
  <c r="F86" i="6"/>
  <c r="H86" i="6" s="1"/>
  <c r="I88" i="6"/>
  <c r="G88" i="6"/>
  <c r="F88" i="6"/>
  <c r="H88" i="6" s="1"/>
  <c r="G114" i="6"/>
  <c r="F114" i="6"/>
  <c r="H114" i="6" s="1"/>
  <c r="I139" i="6"/>
  <c r="G139" i="6"/>
  <c r="F139" i="6"/>
  <c r="H139" i="6" s="1"/>
  <c r="G84" i="6"/>
  <c r="G118" i="6"/>
  <c r="I118" i="6"/>
  <c r="F118" i="6"/>
  <c r="H118" i="6" s="1"/>
  <c r="F74" i="6"/>
  <c r="H74" i="6" s="1"/>
  <c r="I76" i="6"/>
  <c r="F76" i="6"/>
  <c r="H76" i="6" s="1"/>
  <c r="I80" i="6"/>
  <c r="G80" i="6"/>
  <c r="G74" i="6"/>
  <c r="I90" i="6"/>
  <c r="G90" i="6"/>
  <c r="I92" i="6"/>
  <c r="F92" i="6"/>
  <c r="H92" i="6" s="1"/>
  <c r="G111" i="6"/>
  <c r="I111" i="6"/>
  <c r="F111" i="6"/>
  <c r="H111" i="6" s="1"/>
  <c r="G120" i="6"/>
  <c r="I120" i="6"/>
  <c r="I153" i="6"/>
  <c r="G153" i="6"/>
  <c r="F153" i="6"/>
  <c r="H153" i="6" s="1"/>
  <c r="F113" i="6"/>
  <c r="H113" i="6" s="1"/>
  <c r="F115" i="6"/>
  <c r="H115" i="6" s="1"/>
  <c r="F147" i="6"/>
  <c r="H147" i="6" s="1"/>
  <c r="F46" i="6"/>
  <c r="H46" i="6" s="1"/>
  <c r="F54" i="6"/>
  <c r="H54" i="6" s="1"/>
  <c r="G113" i="6"/>
  <c r="G115" i="6"/>
  <c r="G147" i="6"/>
  <c r="F155" i="6"/>
  <c r="H155" i="6" s="1"/>
  <c r="F12" i="6"/>
  <c r="H12" i="6" s="1"/>
  <c r="I12" i="6"/>
  <c r="G12" i="6"/>
  <c r="F20" i="6"/>
  <c r="H20" i="6" s="1"/>
  <c r="I20" i="6"/>
  <c r="G20" i="6"/>
  <c r="F28" i="6"/>
  <c r="H28" i="6" s="1"/>
  <c r="I28" i="6"/>
  <c r="G28" i="6"/>
  <c r="G43" i="6"/>
  <c r="I43" i="6"/>
  <c r="F43" i="6"/>
  <c r="H43" i="6" s="1"/>
  <c r="G51" i="6"/>
  <c r="I51" i="6"/>
  <c r="F51" i="6"/>
  <c r="H51" i="6" s="1"/>
  <c r="G59" i="6"/>
  <c r="I59" i="6"/>
  <c r="F59" i="6"/>
  <c r="H59" i="6" s="1"/>
  <c r="F8" i="6"/>
  <c r="H8" i="6" s="1"/>
  <c r="F10" i="6"/>
  <c r="H10" i="6" s="1"/>
  <c r="G10" i="6"/>
  <c r="I10" i="6"/>
  <c r="F18" i="6"/>
  <c r="H18" i="6" s="1"/>
  <c r="G18" i="6"/>
  <c r="I18" i="6"/>
  <c r="F26" i="6"/>
  <c r="H26" i="6" s="1"/>
  <c r="G26" i="6"/>
  <c r="I26" i="6"/>
  <c r="G8" i="6"/>
  <c r="F16" i="6"/>
  <c r="H16" i="6" s="1"/>
  <c r="I16" i="6"/>
  <c r="G16" i="6"/>
  <c r="F24" i="6"/>
  <c r="H24" i="6" s="1"/>
  <c r="I24" i="6"/>
  <c r="G24" i="6"/>
  <c r="G45" i="6"/>
  <c r="F45" i="6"/>
  <c r="H45" i="6" s="1"/>
  <c r="I45" i="6"/>
  <c r="G53" i="6"/>
  <c r="F53" i="6"/>
  <c r="H53" i="6" s="1"/>
  <c r="I53" i="6"/>
  <c r="G61" i="6"/>
  <c r="H61" i="6"/>
  <c r="I61" i="6"/>
  <c r="F14" i="6"/>
  <c r="H14" i="6" s="1"/>
  <c r="G14" i="6"/>
  <c r="I14" i="6"/>
  <c r="F22" i="6"/>
  <c r="H22" i="6" s="1"/>
  <c r="G22" i="6"/>
  <c r="I22" i="6"/>
  <c r="I13" i="6"/>
  <c r="I17" i="6"/>
  <c r="I21" i="6"/>
  <c r="I25" i="6"/>
  <c r="I29" i="6"/>
  <c r="F123" i="6"/>
  <c r="H123" i="6" s="1"/>
  <c r="I123" i="6"/>
  <c r="I143" i="6"/>
  <c r="G143" i="6"/>
  <c r="F9" i="6"/>
  <c r="H9" i="6" s="1"/>
  <c r="F11" i="6"/>
  <c r="H11" i="6" s="1"/>
  <c r="F15" i="6"/>
  <c r="H15" i="6" s="1"/>
  <c r="F19" i="6"/>
  <c r="H19" i="6" s="1"/>
  <c r="F25" i="6"/>
  <c r="H25" i="6" s="1"/>
  <c r="F29" i="6"/>
  <c r="H29" i="6" s="1"/>
  <c r="F41" i="6"/>
  <c r="H41" i="6" s="1"/>
  <c r="F42" i="6"/>
  <c r="H42" i="6" s="1"/>
  <c r="F49" i="6"/>
  <c r="H49" i="6" s="1"/>
  <c r="F50" i="6"/>
  <c r="H50" i="6" s="1"/>
  <c r="F109" i="6"/>
  <c r="H109" i="6" s="1"/>
  <c r="F121" i="6"/>
  <c r="H121" i="6" s="1"/>
  <c r="I121" i="6"/>
  <c r="G121" i="6"/>
  <c r="I141" i="6"/>
  <c r="G141" i="6"/>
  <c r="F141" i="6"/>
  <c r="H141" i="6" s="1"/>
  <c r="G11" i="6"/>
  <c r="G13" i="6"/>
  <c r="G15" i="6"/>
  <c r="G17" i="6"/>
  <c r="G19" i="6"/>
  <c r="G21" i="6"/>
  <c r="G23" i="6"/>
  <c r="G27" i="6"/>
  <c r="G42" i="6"/>
  <c r="F44" i="6"/>
  <c r="H44" i="6" s="1"/>
  <c r="I47" i="6"/>
  <c r="G50" i="6"/>
  <c r="F52" i="6"/>
  <c r="H52" i="6" s="1"/>
  <c r="I55" i="6"/>
  <c r="G58" i="6"/>
  <c r="F60" i="6"/>
  <c r="H60" i="6" s="1"/>
  <c r="F107" i="6"/>
  <c r="H107" i="6" s="1"/>
  <c r="I109" i="6"/>
  <c r="G112" i="6"/>
  <c r="F112" i="6"/>
  <c r="H112" i="6" s="1"/>
  <c r="I23" i="6"/>
  <c r="I27" i="6"/>
  <c r="F108" i="6"/>
  <c r="H108" i="6" s="1"/>
  <c r="I108" i="6"/>
  <c r="I151" i="6"/>
  <c r="G151" i="6"/>
  <c r="F57" i="6"/>
  <c r="H57" i="6" s="1"/>
  <c r="F58" i="6"/>
  <c r="H58" i="6" s="1"/>
  <c r="F106" i="6"/>
  <c r="I106" i="6"/>
  <c r="G108" i="6"/>
  <c r="G116" i="6"/>
  <c r="I116" i="6"/>
  <c r="G123" i="6"/>
  <c r="F143" i="6"/>
  <c r="H143" i="6" s="1"/>
  <c r="I149" i="6"/>
  <c r="G149" i="6"/>
  <c r="F149" i="6"/>
  <c r="H149" i="6" s="1"/>
  <c r="I157" i="6"/>
  <c r="G157" i="6"/>
  <c r="F157" i="6"/>
  <c r="H157" i="6" s="1"/>
  <c r="I41" i="6"/>
  <c r="G44" i="6"/>
  <c r="I49" i="6"/>
  <c r="G52" i="6"/>
  <c r="I57" i="6"/>
  <c r="G60" i="6"/>
  <c r="G73" i="6"/>
  <c r="F73" i="6"/>
  <c r="G75" i="6"/>
  <c r="F75" i="6"/>
  <c r="H75" i="6" s="1"/>
  <c r="G77" i="6"/>
  <c r="F77" i="6"/>
  <c r="H77" i="6" s="1"/>
  <c r="G79" i="6"/>
  <c r="F79" i="6"/>
  <c r="H79" i="6" s="1"/>
  <c r="G81" i="6"/>
  <c r="F81" i="6"/>
  <c r="H81" i="6" s="1"/>
  <c r="G83" i="6"/>
  <c r="F83" i="6"/>
  <c r="H83" i="6" s="1"/>
  <c r="G85" i="6"/>
  <c r="F85" i="6"/>
  <c r="H85" i="6" s="1"/>
  <c r="G87" i="6"/>
  <c r="F87" i="6"/>
  <c r="H87" i="6" s="1"/>
  <c r="G89" i="6"/>
  <c r="F89" i="6"/>
  <c r="H89" i="6" s="1"/>
  <c r="G91" i="6"/>
  <c r="F91" i="6"/>
  <c r="H91" i="6" s="1"/>
  <c r="G93" i="6"/>
  <c r="F93" i="6"/>
  <c r="H93" i="6" s="1"/>
  <c r="I107" i="6"/>
  <c r="F110" i="6"/>
  <c r="H110" i="6" s="1"/>
  <c r="I110" i="6"/>
  <c r="G122" i="6"/>
  <c r="I122" i="6"/>
  <c r="F122" i="6"/>
  <c r="H122" i="6" s="1"/>
  <c r="G124" i="6"/>
  <c r="I124" i="6"/>
  <c r="G140" i="6"/>
  <c r="F140" i="6"/>
  <c r="H140" i="6" s="1"/>
  <c r="G142" i="6"/>
  <c r="F142" i="6"/>
  <c r="H142" i="6" s="1"/>
  <c r="I142" i="6"/>
  <c r="G144" i="6"/>
  <c r="F144" i="6"/>
  <c r="H144" i="6" s="1"/>
  <c r="I144" i="6"/>
  <c r="G148" i="6"/>
  <c r="F148" i="6"/>
  <c r="H148" i="6" s="1"/>
  <c r="G150" i="6"/>
  <c r="F150" i="6"/>
  <c r="H150" i="6" s="1"/>
  <c r="I150" i="6"/>
  <c r="G152" i="6"/>
  <c r="F152" i="6"/>
  <c r="H152" i="6" s="1"/>
  <c r="I152" i="6"/>
  <c r="G156" i="6"/>
  <c r="F156" i="6"/>
  <c r="H156" i="6" s="1"/>
  <c r="I114" i="6"/>
  <c r="F119" i="6"/>
  <c r="H119" i="6" s="1"/>
  <c r="I119" i="6"/>
  <c r="F117" i="6"/>
  <c r="H117" i="6" s="1"/>
  <c r="I117" i="6"/>
  <c r="F125" i="6"/>
  <c r="H125" i="6" s="1"/>
  <c r="I125" i="6"/>
  <c r="G146" i="6"/>
  <c r="F146" i="6"/>
  <c r="H146" i="6" s="1"/>
  <c r="G154" i="6"/>
  <c r="F154" i="6"/>
  <c r="H154" i="6" s="1"/>
  <c r="Q50" i="5"/>
  <c r="S50" i="5" s="1"/>
  <c r="Q91" i="5"/>
  <c r="S91" i="5" s="1"/>
  <c r="R50" i="5"/>
  <c r="R91" i="5"/>
  <c r="T54" i="5"/>
  <c r="Q54" i="5"/>
  <c r="S54" i="5" s="1"/>
  <c r="R54" i="5"/>
  <c r="R85" i="5"/>
  <c r="Q85" i="5"/>
  <c r="S85" i="5" s="1"/>
  <c r="T85" i="5"/>
  <c r="I11" i="5"/>
  <c r="G11" i="5"/>
  <c r="F11" i="5"/>
  <c r="H11" i="5" s="1"/>
  <c r="I19" i="5"/>
  <c r="G19" i="5"/>
  <c r="F19" i="5"/>
  <c r="H19" i="5" s="1"/>
  <c r="I27" i="5"/>
  <c r="G27" i="5"/>
  <c r="F27" i="5"/>
  <c r="H27" i="5" s="1"/>
  <c r="T49" i="5"/>
  <c r="Q49" i="5"/>
  <c r="S49" i="5" s="1"/>
  <c r="R49" i="5"/>
  <c r="T58" i="5"/>
  <c r="R58" i="5"/>
  <c r="Q58" i="5"/>
  <c r="S58" i="5" s="1"/>
  <c r="Q53" i="5"/>
  <c r="S53" i="5" s="1"/>
  <c r="Q57" i="5"/>
  <c r="S57" i="5" s="1"/>
  <c r="Q61" i="5"/>
  <c r="S61" i="5" s="1"/>
  <c r="T84" i="5"/>
  <c r="Q92" i="5"/>
  <c r="S92" i="5" s="1"/>
  <c r="Q84" i="5"/>
  <c r="S84" i="5" s="1"/>
  <c r="R53" i="5"/>
  <c r="R57" i="5"/>
  <c r="R61" i="5"/>
  <c r="R92" i="5"/>
  <c r="I9" i="5"/>
  <c r="F9" i="5"/>
  <c r="H9" i="5" s="1"/>
  <c r="G9" i="5"/>
  <c r="I17" i="5"/>
  <c r="F17" i="5"/>
  <c r="H17" i="5" s="1"/>
  <c r="G17" i="5"/>
  <c r="I25" i="5"/>
  <c r="F25" i="5"/>
  <c r="H25" i="5" s="1"/>
  <c r="G25" i="5"/>
  <c r="I7" i="5"/>
  <c r="G7" i="5"/>
  <c r="F7" i="5"/>
  <c r="H7" i="5" s="1"/>
  <c r="I15" i="5"/>
  <c r="G15" i="5"/>
  <c r="F15" i="5"/>
  <c r="H15" i="5" s="1"/>
  <c r="I23" i="5"/>
  <c r="G23" i="5"/>
  <c r="F23" i="5"/>
  <c r="H23" i="5" s="1"/>
  <c r="F13" i="5"/>
  <c r="H13" i="5" s="1"/>
  <c r="F21" i="5"/>
  <c r="H21" i="5" s="1"/>
  <c r="F29" i="5"/>
  <c r="H29" i="5" s="1"/>
  <c r="G13" i="5"/>
  <c r="G21" i="5"/>
  <c r="G29" i="5"/>
  <c r="G8" i="5"/>
  <c r="F8" i="5"/>
  <c r="H8" i="5" s="1"/>
  <c r="I8" i="5"/>
  <c r="G24" i="5"/>
  <c r="F24" i="5"/>
  <c r="H24" i="5" s="1"/>
  <c r="I24" i="5"/>
  <c r="G18" i="5"/>
  <c r="F18" i="5"/>
  <c r="H18" i="5" s="1"/>
  <c r="I18" i="5"/>
  <c r="G26" i="5"/>
  <c r="F26" i="5"/>
  <c r="H26" i="5" s="1"/>
  <c r="I26" i="5"/>
  <c r="G12" i="5"/>
  <c r="F12" i="5"/>
  <c r="H12" i="5" s="1"/>
  <c r="I12" i="5"/>
  <c r="G20" i="5"/>
  <c r="F20" i="5"/>
  <c r="H20" i="5" s="1"/>
  <c r="I20" i="5"/>
  <c r="G28" i="5"/>
  <c r="F28" i="5"/>
  <c r="H28" i="5" s="1"/>
  <c r="I28" i="5"/>
  <c r="G16" i="5"/>
  <c r="F16" i="5"/>
  <c r="H16" i="5" s="1"/>
  <c r="I16" i="5"/>
  <c r="G10" i="5"/>
  <c r="F10" i="5"/>
  <c r="H10" i="5" s="1"/>
  <c r="I10" i="5"/>
  <c r="G14" i="5"/>
  <c r="F14" i="5"/>
  <c r="H14" i="5" s="1"/>
  <c r="I14" i="5"/>
  <c r="G22" i="5"/>
  <c r="F22" i="5"/>
  <c r="H22" i="5" s="1"/>
  <c r="I22" i="5"/>
  <c r="Q44" i="5"/>
  <c r="S44" i="5" s="1"/>
  <c r="T44" i="5"/>
  <c r="T55" i="5"/>
  <c r="Q55" i="5"/>
  <c r="S55" i="5" s="1"/>
  <c r="R55" i="5"/>
  <c r="Q41" i="5"/>
  <c r="S41" i="5" s="1"/>
  <c r="T41" i="5"/>
  <c r="R44" i="5"/>
  <c r="Q45" i="5"/>
  <c r="S45" i="5" s="1"/>
  <c r="T45" i="5"/>
  <c r="T51" i="5"/>
  <c r="Q51" i="5"/>
  <c r="S51" i="5" s="1"/>
  <c r="R51" i="5"/>
  <c r="R87" i="5"/>
  <c r="Q87" i="5"/>
  <c r="S87" i="5" s="1"/>
  <c r="T87" i="5"/>
  <c r="T93" i="5"/>
  <c r="R93" i="5"/>
  <c r="Q93" i="5"/>
  <c r="S93" i="5" s="1"/>
  <c r="R122" i="5"/>
  <c r="Q122" i="5"/>
  <c r="S122" i="5" s="1"/>
  <c r="T122" i="5"/>
  <c r="R124" i="5"/>
  <c r="Q124" i="5"/>
  <c r="S124" i="5" s="1"/>
  <c r="T124" i="5"/>
  <c r="Q43" i="5"/>
  <c r="S43" i="5" s="1"/>
  <c r="T43" i="5"/>
  <c r="T59" i="5"/>
  <c r="Q59" i="5"/>
  <c r="S59" i="5" s="1"/>
  <c r="R59" i="5"/>
  <c r="R43" i="5"/>
  <c r="T89" i="5"/>
  <c r="R89" i="5"/>
  <c r="Q89" i="5"/>
  <c r="S89" i="5" s="1"/>
  <c r="Q40" i="5"/>
  <c r="T40" i="5"/>
  <c r="Q42" i="5"/>
  <c r="S42" i="5" s="1"/>
  <c r="T42" i="5"/>
  <c r="Q46" i="5"/>
  <c r="S46" i="5" s="1"/>
  <c r="T46" i="5"/>
  <c r="T47" i="5"/>
  <c r="Q47" i="5"/>
  <c r="S47" i="5" s="1"/>
  <c r="R47" i="5"/>
  <c r="R83" i="5"/>
  <c r="Q83" i="5"/>
  <c r="S83" i="5" s="1"/>
  <c r="T83" i="5"/>
  <c r="R121" i="5"/>
  <c r="Q121" i="5"/>
  <c r="S121" i="5" s="1"/>
  <c r="T121" i="5"/>
  <c r="Q48" i="5"/>
  <c r="S48" i="5" s="1"/>
  <c r="Q52" i="5"/>
  <c r="S52" i="5" s="1"/>
  <c r="Q56" i="5"/>
  <c r="S56" i="5" s="1"/>
  <c r="Q60" i="5"/>
  <c r="S60" i="5" s="1"/>
  <c r="Q82" i="5"/>
  <c r="Q86" i="5"/>
  <c r="S86" i="5" s="1"/>
  <c r="R126" i="5"/>
  <c r="Q126" i="5"/>
  <c r="S126" i="5" s="1"/>
  <c r="T126" i="5"/>
  <c r="R48" i="5"/>
  <c r="R52" i="5"/>
  <c r="R56" i="5"/>
  <c r="R60" i="5"/>
  <c r="T82" i="5"/>
  <c r="T86" i="5"/>
  <c r="T88" i="5"/>
  <c r="R88" i="5"/>
  <c r="T90" i="5"/>
  <c r="R90" i="5"/>
  <c r="R119" i="5"/>
  <c r="T119" i="5"/>
  <c r="Q119" i="5"/>
  <c r="S119" i="5" s="1"/>
  <c r="R123" i="5"/>
  <c r="Q123" i="5"/>
  <c r="S123" i="5" s="1"/>
  <c r="T123" i="5"/>
  <c r="R116" i="5"/>
  <c r="T116" i="5"/>
  <c r="R125" i="5"/>
  <c r="Q125" i="5"/>
  <c r="S125" i="5" s="1"/>
  <c r="R117" i="5"/>
  <c r="Q117" i="5"/>
  <c r="S117" i="5" s="1"/>
  <c r="R118" i="5"/>
  <c r="Q118" i="5"/>
  <c r="S118" i="5" s="1"/>
  <c r="R120" i="5"/>
  <c r="Q120" i="5"/>
  <c r="S120" i="5" s="1"/>
  <c r="E26" i="4"/>
  <c r="G26" i="4" s="1"/>
  <c r="F8" i="4"/>
  <c r="H8" i="4" s="1"/>
  <c r="E30" i="4"/>
  <c r="G30" i="4" s="1"/>
  <c r="F78" i="4"/>
  <c r="E19" i="4"/>
  <c r="G19" i="4" s="1"/>
  <c r="F9" i="4"/>
  <c r="G8" i="4"/>
  <c r="E25" i="4"/>
  <c r="G25" i="4" s="1"/>
  <c r="E10" i="4"/>
  <c r="G10" i="4" s="1"/>
  <c r="E7" i="4"/>
  <c r="G7" i="4" s="1"/>
  <c r="E15" i="4"/>
  <c r="G15" i="4" s="1"/>
  <c r="E124" i="4"/>
  <c r="G124" i="4" s="1"/>
  <c r="E9" i="4"/>
  <c r="G9" i="4" s="1"/>
  <c r="E21" i="4"/>
  <c r="G21" i="4" s="1"/>
  <c r="E14" i="4"/>
  <c r="G14" i="4" s="1"/>
  <c r="E13" i="4"/>
  <c r="G13" i="4" s="1"/>
  <c r="E18" i="4"/>
  <c r="G18" i="4" s="1"/>
  <c r="E23" i="4"/>
  <c r="G23" i="4" s="1"/>
  <c r="E29" i="4"/>
  <c r="G29" i="4" s="1"/>
  <c r="E52" i="4"/>
  <c r="G52" i="4" s="1"/>
  <c r="E11" i="4"/>
  <c r="G11" i="4" s="1"/>
  <c r="E17" i="4"/>
  <c r="G17" i="4" s="1"/>
  <c r="E22" i="4"/>
  <c r="G22" i="4" s="1"/>
  <c r="E27" i="4"/>
  <c r="G27" i="4" s="1"/>
  <c r="E44" i="4"/>
  <c r="G44" i="4" s="1"/>
  <c r="E12" i="4"/>
  <c r="G12" i="4" s="1"/>
  <c r="E16" i="4"/>
  <c r="G16" i="4" s="1"/>
  <c r="E20" i="4"/>
  <c r="G20" i="4" s="1"/>
  <c r="E24" i="4"/>
  <c r="G24" i="4" s="1"/>
  <c r="E28" i="4"/>
  <c r="G28" i="4" s="1"/>
  <c r="E60" i="4"/>
  <c r="G60" i="4" s="1"/>
  <c r="F86" i="4"/>
  <c r="E108" i="4"/>
  <c r="F94" i="4"/>
  <c r="E116" i="4"/>
  <c r="G116" i="4" s="1"/>
  <c r="E46" i="4"/>
  <c r="G46" i="4" s="1"/>
  <c r="E62" i="4"/>
  <c r="G62" i="4" s="1"/>
  <c r="E74" i="4"/>
  <c r="G74" i="4" s="1"/>
  <c r="E90" i="4"/>
  <c r="G90" i="4" s="1"/>
  <c r="F116" i="4"/>
  <c r="E42" i="4"/>
  <c r="G42" i="4" s="1"/>
  <c r="E50" i="4"/>
  <c r="G50" i="4" s="1"/>
  <c r="E58" i="4"/>
  <c r="G58" i="4" s="1"/>
  <c r="E78" i="4"/>
  <c r="G78" i="4" s="1"/>
  <c r="E86" i="4"/>
  <c r="E94" i="4"/>
  <c r="G94" i="4" s="1"/>
  <c r="F112" i="4"/>
  <c r="F120" i="4"/>
  <c r="E54" i="4"/>
  <c r="G54" i="4" s="1"/>
  <c r="E82" i="4"/>
  <c r="F108" i="4"/>
  <c r="F124" i="4"/>
  <c r="F10" i="4"/>
  <c r="H10" i="4" s="1"/>
  <c r="F11" i="4"/>
  <c r="F12" i="4"/>
  <c r="F13" i="4"/>
  <c r="F14" i="4"/>
  <c r="H14" i="4" s="1"/>
  <c r="F15" i="4"/>
  <c r="F16" i="4"/>
  <c r="F17" i="4"/>
  <c r="F18" i="4"/>
  <c r="F19" i="4"/>
  <c r="F20" i="4"/>
  <c r="F21" i="4"/>
  <c r="F22" i="4"/>
  <c r="F23" i="4"/>
  <c r="F24" i="4"/>
  <c r="F25" i="4"/>
  <c r="H25" i="4" s="1"/>
  <c r="F26" i="4"/>
  <c r="H26" i="4" s="1"/>
  <c r="F27" i="4"/>
  <c r="F28" i="4"/>
  <c r="F29" i="4"/>
  <c r="F30" i="4"/>
  <c r="H30" i="4" s="1"/>
  <c r="E39" i="4"/>
  <c r="G39" i="4" s="1"/>
  <c r="E48" i="4"/>
  <c r="G48" i="4" s="1"/>
  <c r="E56" i="4"/>
  <c r="G56" i="4" s="1"/>
  <c r="F74" i="4"/>
  <c r="F82" i="4"/>
  <c r="F90" i="4"/>
  <c r="E112" i="4"/>
  <c r="G112" i="4" s="1"/>
  <c r="E120" i="4"/>
  <c r="G120" i="4" s="1"/>
  <c r="E106" i="4"/>
  <c r="G106" i="4" s="1"/>
  <c r="E104" i="4"/>
  <c r="G104" i="4" s="1"/>
  <c r="E73" i="4"/>
  <c r="G73" i="4" s="1"/>
  <c r="E71" i="4"/>
  <c r="G71" i="4" s="1"/>
  <c r="F125" i="4"/>
  <c r="F123" i="4"/>
  <c r="F121" i="4"/>
  <c r="F119" i="4"/>
  <c r="F117" i="4"/>
  <c r="F115" i="4"/>
  <c r="F113" i="4"/>
  <c r="F111" i="4"/>
  <c r="F109" i="4"/>
  <c r="F107" i="4"/>
  <c r="F93" i="4"/>
  <c r="F91" i="4"/>
  <c r="F89" i="4"/>
  <c r="F87" i="4"/>
  <c r="F85" i="4"/>
  <c r="F83" i="4"/>
  <c r="F81" i="4"/>
  <c r="F79" i="4"/>
  <c r="F77" i="4"/>
  <c r="F75" i="4"/>
  <c r="E40" i="4"/>
  <c r="G40" i="4" s="1"/>
  <c r="E125" i="4"/>
  <c r="E123" i="4"/>
  <c r="E121" i="4"/>
  <c r="E119" i="4"/>
  <c r="E117" i="4"/>
  <c r="E115" i="4"/>
  <c r="E113" i="4"/>
  <c r="E111" i="4"/>
  <c r="E109" i="4"/>
  <c r="E107" i="4"/>
  <c r="E103" i="4"/>
  <c r="G103" i="4" s="1"/>
  <c r="E93" i="4"/>
  <c r="E91" i="4"/>
  <c r="E89" i="4"/>
  <c r="E87" i="4"/>
  <c r="E85" i="4"/>
  <c r="E83" i="4"/>
  <c r="E81" i="4"/>
  <c r="E79" i="4"/>
  <c r="E77" i="4"/>
  <c r="E75" i="4"/>
  <c r="E72" i="4"/>
  <c r="G72" i="4" s="1"/>
  <c r="F62" i="4"/>
  <c r="F61" i="4"/>
  <c r="F60" i="4"/>
  <c r="H60" i="4" s="1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E41" i="4"/>
  <c r="E43" i="4"/>
  <c r="E45" i="4"/>
  <c r="E47" i="4"/>
  <c r="E49" i="4"/>
  <c r="E51" i="4"/>
  <c r="E53" i="4"/>
  <c r="E55" i="4"/>
  <c r="E57" i="4"/>
  <c r="E59" i="4"/>
  <c r="E61" i="4"/>
  <c r="E76" i="4"/>
  <c r="E80" i="4"/>
  <c r="E84" i="4"/>
  <c r="E88" i="4"/>
  <c r="E92" i="4"/>
  <c r="E105" i="4"/>
  <c r="G105" i="4" s="1"/>
  <c r="E110" i="4"/>
  <c r="E114" i="4"/>
  <c r="E118" i="4"/>
  <c r="E122" i="4"/>
  <c r="E126" i="4"/>
  <c r="G108" i="4"/>
  <c r="F76" i="4"/>
  <c r="F80" i="4"/>
  <c r="F84" i="4"/>
  <c r="F88" i="4"/>
  <c r="F92" i="4"/>
  <c r="F110" i="4"/>
  <c r="F114" i="4"/>
  <c r="F118" i="4"/>
  <c r="F122" i="4"/>
  <c r="F126" i="4"/>
  <c r="F18" i="8" l="1"/>
  <c r="G18" i="8" s="1"/>
  <c r="I18" i="8" s="1"/>
  <c r="K17" i="8"/>
  <c r="I17" i="8"/>
  <c r="H17" i="8"/>
  <c r="J17" i="8" s="1"/>
  <c r="K18" i="8"/>
  <c r="E18" i="8"/>
  <c r="D19" i="8" s="1"/>
  <c r="G8" i="7"/>
  <c r="I158" i="6"/>
  <c r="H21" i="4"/>
  <c r="F8" i="7"/>
  <c r="H8" i="7" s="1"/>
  <c r="G7" i="7"/>
  <c r="D9" i="7"/>
  <c r="D10" i="7" s="1"/>
  <c r="E10" i="7" s="1"/>
  <c r="I10" i="7" s="1"/>
  <c r="I7" i="7"/>
  <c r="H7" i="7"/>
  <c r="G126" i="6"/>
  <c r="G165" i="6" s="1"/>
  <c r="I62" i="6"/>
  <c r="I163" i="6" s="1"/>
  <c r="I30" i="6"/>
  <c r="I162" i="6" s="1"/>
  <c r="I126" i="6"/>
  <c r="F126" i="6"/>
  <c r="F165" i="6" s="1"/>
  <c r="I94" i="6"/>
  <c r="I164" i="6" s="1"/>
  <c r="F94" i="6"/>
  <c r="F164" i="6" s="1"/>
  <c r="G94" i="6"/>
  <c r="H40" i="6"/>
  <c r="H62" i="6" s="1"/>
  <c r="H163" i="6" s="1"/>
  <c r="F62" i="6"/>
  <c r="F163" i="6" s="1"/>
  <c r="G62" i="6"/>
  <c r="H7" i="6"/>
  <c r="H30" i="6" s="1"/>
  <c r="F30" i="6"/>
  <c r="F162" i="6" s="1"/>
  <c r="I166" i="6"/>
  <c r="G163" i="6"/>
  <c r="G158" i="6"/>
  <c r="G166" i="6" s="1"/>
  <c r="H106" i="6"/>
  <c r="F158" i="6"/>
  <c r="F166" i="6" s="1"/>
  <c r="G164" i="6"/>
  <c r="H158" i="6"/>
  <c r="H166" i="6" s="1"/>
  <c r="H73" i="6"/>
  <c r="I165" i="6"/>
  <c r="G30" i="6"/>
  <c r="G162" i="6" s="1"/>
  <c r="R94" i="5"/>
  <c r="R62" i="5"/>
  <c r="G132" i="5" s="1"/>
  <c r="I30" i="5"/>
  <c r="I131" i="5" s="1"/>
  <c r="S127" i="5"/>
  <c r="H30" i="5"/>
  <c r="H131" i="5" s="1"/>
  <c r="Q127" i="5"/>
  <c r="T127" i="5"/>
  <c r="T94" i="5"/>
  <c r="R127" i="5"/>
  <c r="T62" i="5"/>
  <c r="I132" i="5" s="1"/>
  <c r="F30" i="5"/>
  <c r="F131" i="5" s="1"/>
  <c r="Q94" i="5"/>
  <c r="S82" i="5"/>
  <c r="S94" i="5" s="1"/>
  <c r="Q62" i="5"/>
  <c r="F132" i="5" s="1"/>
  <c r="S40" i="5"/>
  <c r="S62" i="5" s="1"/>
  <c r="H132" i="5" s="1"/>
  <c r="G30" i="5"/>
  <c r="G131" i="5" s="1"/>
  <c r="H15" i="4"/>
  <c r="H19" i="4"/>
  <c r="H9" i="4"/>
  <c r="H116" i="4"/>
  <c r="H24" i="4"/>
  <c r="H13" i="4"/>
  <c r="H124" i="4"/>
  <c r="H29" i="4"/>
  <c r="H17" i="4"/>
  <c r="H94" i="4"/>
  <c r="H86" i="4"/>
  <c r="H20" i="4"/>
  <c r="H52" i="4"/>
  <c r="H56" i="4"/>
  <c r="H90" i="4"/>
  <c r="H22" i="4"/>
  <c r="H18" i="4"/>
  <c r="G86" i="4"/>
  <c r="H78" i="4"/>
  <c r="H28" i="4"/>
  <c r="H16" i="4"/>
  <c r="H12" i="4"/>
  <c r="H44" i="4"/>
  <c r="H120" i="4"/>
  <c r="H46" i="4"/>
  <c r="H54" i="4"/>
  <c r="H58" i="4"/>
  <c r="H27" i="4"/>
  <c r="H23" i="4"/>
  <c r="H11" i="4"/>
  <c r="H82" i="4"/>
  <c r="H42" i="4"/>
  <c r="H62" i="4"/>
  <c r="G82" i="4"/>
  <c r="H108" i="4"/>
  <c r="H112" i="4"/>
  <c r="H48" i="4"/>
  <c r="H74" i="4"/>
  <c r="H50" i="4"/>
  <c r="G51" i="4"/>
  <c r="H51" i="4"/>
  <c r="H85" i="4"/>
  <c r="G85" i="4"/>
  <c r="H111" i="4"/>
  <c r="G111" i="4"/>
  <c r="H126" i="4"/>
  <c r="G126" i="4"/>
  <c r="H110" i="4"/>
  <c r="G110" i="4"/>
  <c r="H84" i="4"/>
  <c r="G84" i="4"/>
  <c r="G49" i="4"/>
  <c r="H49" i="4"/>
  <c r="H79" i="4"/>
  <c r="G79" i="4"/>
  <c r="H121" i="4"/>
  <c r="G121" i="4"/>
  <c r="H122" i="4"/>
  <c r="G122" i="4"/>
  <c r="H80" i="4"/>
  <c r="G80" i="4"/>
  <c r="G55" i="4"/>
  <c r="H55" i="4"/>
  <c r="G47" i="4"/>
  <c r="H47" i="4"/>
  <c r="H81" i="4"/>
  <c r="G81" i="4"/>
  <c r="H89" i="4"/>
  <c r="G89" i="4"/>
  <c r="H107" i="4"/>
  <c r="G107" i="4"/>
  <c r="H115" i="4"/>
  <c r="G115" i="4"/>
  <c r="H123" i="4"/>
  <c r="G123" i="4"/>
  <c r="H114" i="4"/>
  <c r="G114" i="4"/>
  <c r="H88" i="4"/>
  <c r="G88" i="4"/>
  <c r="G59" i="4"/>
  <c r="H59" i="4"/>
  <c r="G43" i="4"/>
  <c r="H43" i="4"/>
  <c r="H77" i="4"/>
  <c r="G77" i="4"/>
  <c r="H93" i="4"/>
  <c r="G93" i="4"/>
  <c r="H119" i="4"/>
  <c r="G119" i="4"/>
  <c r="G57" i="4"/>
  <c r="H57" i="4"/>
  <c r="G41" i="4"/>
  <c r="H41" i="4"/>
  <c r="H87" i="4"/>
  <c r="G87" i="4"/>
  <c r="H113" i="4"/>
  <c r="G113" i="4"/>
  <c r="H118" i="4"/>
  <c r="G118" i="4"/>
  <c r="H92" i="4"/>
  <c r="G92" i="4"/>
  <c r="H76" i="4"/>
  <c r="G76" i="4"/>
  <c r="G61" i="4"/>
  <c r="H61" i="4"/>
  <c r="G53" i="4"/>
  <c r="H53" i="4"/>
  <c r="G45" i="4"/>
  <c r="H45" i="4"/>
  <c r="H75" i="4"/>
  <c r="G75" i="4"/>
  <c r="H83" i="4"/>
  <c r="G83" i="4"/>
  <c r="H91" i="4"/>
  <c r="G91" i="4"/>
  <c r="H109" i="4"/>
  <c r="G109" i="4"/>
  <c r="H117" i="4"/>
  <c r="G117" i="4"/>
  <c r="H125" i="4"/>
  <c r="G125" i="4"/>
  <c r="H18" i="8" l="1"/>
  <c r="J18" i="8" s="1"/>
  <c r="F19" i="8"/>
  <c r="G19" i="8" s="1"/>
  <c r="K19" i="8" s="1"/>
  <c r="E19" i="8"/>
  <c r="D20" i="8" s="1"/>
  <c r="G10" i="7"/>
  <c r="E9" i="7"/>
  <c r="F9" i="7" s="1"/>
  <c r="H9" i="7" s="1"/>
  <c r="F10" i="7"/>
  <c r="H10" i="7" s="1"/>
  <c r="D11" i="7"/>
  <c r="E11" i="7" s="1"/>
  <c r="F11" i="7" s="1"/>
  <c r="H162" i="6"/>
  <c r="H126" i="6"/>
  <c r="H165" i="6" s="1"/>
  <c r="H94" i="6"/>
  <c r="H164" i="6" s="1"/>
  <c r="H31" i="4"/>
  <c r="G127" i="4"/>
  <c r="G63" i="4"/>
  <c r="H95" i="4"/>
  <c r="G95" i="4"/>
  <c r="H127" i="4"/>
  <c r="G31" i="4"/>
  <c r="H63" i="4"/>
  <c r="H19" i="8" l="1"/>
  <c r="J19" i="8" s="1"/>
  <c r="I19" i="8"/>
  <c r="E20" i="8"/>
  <c r="D21" i="8" s="1"/>
  <c r="F20" i="8"/>
  <c r="G20" i="8" s="1"/>
  <c r="H65" i="4"/>
  <c r="C135" i="4" s="1"/>
  <c r="G9" i="7"/>
  <c r="G11" i="7"/>
  <c r="I11" i="7"/>
  <c r="I9" i="7"/>
  <c r="D12" i="7"/>
  <c r="D13" i="7" s="1"/>
  <c r="D14" i="7" s="1"/>
  <c r="H11" i="7"/>
  <c r="H129" i="4"/>
  <c r="C137" i="4" s="1"/>
  <c r="H97" i="4"/>
  <c r="C136" i="4" s="1"/>
  <c r="H33" i="4"/>
  <c r="C134" i="4" s="1"/>
  <c r="F21" i="8" l="1"/>
  <c r="G21" i="8" s="1"/>
  <c r="H21" i="8" s="1"/>
  <c r="J21" i="8" s="1"/>
  <c r="I20" i="8"/>
  <c r="H20" i="8"/>
  <c r="J20" i="8" s="1"/>
  <c r="K20" i="8"/>
  <c r="E21" i="8"/>
  <c r="D22" i="8" s="1"/>
  <c r="E13" i="7"/>
  <c r="I13" i="7" s="1"/>
  <c r="E12" i="7"/>
  <c r="E14" i="7"/>
  <c r="D15" i="7"/>
  <c r="I21" i="8" l="1"/>
  <c r="K21" i="8"/>
  <c r="F22" i="8"/>
  <c r="G22" i="8" s="1"/>
  <c r="K22" i="8" s="1"/>
  <c r="E22" i="8"/>
  <c r="D23" i="8" s="1"/>
  <c r="G13" i="7"/>
  <c r="F13" i="7"/>
  <c r="H13" i="7" s="1"/>
  <c r="I12" i="7"/>
  <c r="F12" i="7"/>
  <c r="H12" i="7" s="1"/>
  <c r="G12" i="7"/>
  <c r="D16" i="7"/>
  <c r="E15" i="7"/>
  <c r="I14" i="7"/>
  <c r="G14" i="7"/>
  <c r="F14" i="7"/>
  <c r="H14" i="7" s="1"/>
  <c r="I22" i="8" l="1"/>
  <c r="H22" i="8"/>
  <c r="J22" i="8" s="1"/>
  <c r="E23" i="8"/>
  <c r="D24" i="8" s="1"/>
  <c r="F23" i="8"/>
  <c r="G23" i="8" s="1"/>
  <c r="F15" i="7"/>
  <c r="H15" i="7" s="1"/>
  <c r="G15" i="7"/>
  <c r="I15" i="7"/>
  <c r="E16" i="7"/>
  <c r="D17" i="7"/>
  <c r="F24" i="8" l="1"/>
  <c r="G24" i="8" s="1"/>
  <c r="H24" i="8" s="1"/>
  <c r="J24" i="8" s="1"/>
  <c r="H23" i="8"/>
  <c r="J23" i="8" s="1"/>
  <c r="I23" i="8"/>
  <c r="K23" i="8"/>
  <c r="E24" i="8"/>
  <c r="D25" i="8" s="1"/>
  <c r="G16" i="7"/>
  <c r="I16" i="7"/>
  <c r="F16" i="7"/>
  <c r="H16" i="7" s="1"/>
  <c r="D18" i="7"/>
  <c r="E17" i="7"/>
  <c r="K24" i="8" l="1"/>
  <c r="I24" i="8"/>
  <c r="F25" i="8"/>
  <c r="G25" i="8" s="1"/>
  <c r="K25" i="8" s="1"/>
  <c r="E25" i="8"/>
  <c r="D26" i="8" s="1"/>
  <c r="F17" i="7"/>
  <c r="H17" i="7" s="1"/>
  <c r="I17" i="7"/>
  <c r="G17" i="7"/>
  <c r="E18" i="7"/>
  <c r="D19" i="7"/>
  <c r="H25" i="8" l="1"/>
  <c r="J25" i="8" s="1"/>
  <c r="I25" i="8"/>
  <c r="E26" i="8"/>
  <c r="D27" i="8" s="1"/>
  <c r="F26" i="8"/>
  <c r="G26" i="8" s="1"/>
  <c r="D20" i="7"/>
  <c r="E19" i="7"/>
  <c r="I18" i="7"/>
  <c r="G18" i="7"/>
  <c r="F18" i="7"/>
  <c r="H18" i="7" s="1"/>
  <c r="F27" i="8" l="1"/>
  <c r="G27" i="8" s="1"/>
  <c r="K27" i="8" s="1"/>
  <c r="K26" i="8"/>
  <c r="I26" i="8"/>
  <c r="H26" i="8"/>
  <c r="J26" i="8" s="1"/>
  <c r="E27" i="8"/>
  <c r="D28" i="8" s="1"/>
  <c r="F19" i="7"/>
  <c r="H19" i="7" s="1"/>
  <c r="G19" i="7"/>
  <c r="I19" i="7"/>
  <c r="E20" i="7"/>
  <c r="D21" i="7"/>
  <c r="I27" i="8" l="1"/>
  <c r="H27" i="8"/>
  <c r="J27" i="8" s="1"/>
  <c r="F28" i="8"/>
  <c r="G28" i="8" s="1"/>
  <c r="H28" i="8" s="1"/>
  <c r="J28" i="8" s="1"/>
  <c r="E28" i="8"/>
  <c r="D29" i="8" s="1"/>
  <c r="G20" i="7"/>
  <c r="I20" i="7"/>
  <c r="F20" i="7"/>
  <c r="H20" i="7" s="1"/>
  <c r="D22" i="7"/>
  <c r="E21" i="7"/>
  <c r="I28" i="8" l="1"/>
  <c r="K28" i="8"/>
  <c r="F29" i="8"/>
  <c r="G29" i="8" s="1"/>
  <c r="E29" i="8"/>
  <c r="D30" i="8" s="1"/>
  <c r="E22" i="7"/>
  <c r="D23" i="7"/>
  <c r="F21" i="7"/>
  <c r="H21" i="7" s="1"/>
  <c r="I21" i="7"/>
  <c r="G21" i="7"/>
  <c r="F30" i="8" l="1"/>
  <c r="G30" i="8" s="1"/>
  <c r="H30" i="8" s="1"/>
  <c r="J30" i="8" s="1"/>
  <c r="E30" i="8"/>
  <c r="F31" i="8" s="1"/>
  <c r="G31" i="8" s="1"/>
  <c r="K29" i="8"/>
  <c r="I29" i="8"/>
  <c r="H29" i="8"/>
  <c r="J29" i="8" s="1"/>
  <c r="D24" i="7"/>
  <c r="E23" i="7"/>
  <c r="I22" i="7"/>
  <c r="G22" i="7"/>
  <c r="F22" i="7"/>
  <c r="H22" i="7" s="1"/>
  <c r="I30" i="8" l="1"/>
  <c r="K30" i="8"/>
  <c r="H31" i="8"/>
  <c r="J31" i="8" s="1"/>
  <c r="I31" i="8"/>
  <c r="K31" i="8"/>
  <c r="D31" i="8"/>
  <c r="F23" i="7"/>
  <c r="H23" i="7" s="1"/>
  <c r="G23" i="7"/>
  <c r="I23" i="7"/>
  <c r="E24" i="7"/>
  <c r="D25" i="7"/>
  <c r="E31" i="8" l="1"/>
  <c r="F32" i="8" s="1"/>
  <c r="G32" i="8" s="1"/>
  <c r="G24" i="7"/>
  <c r="I24" i="7"/>
  <c r="F24" i="7"/>
  <c r="H24" i="7" s="1"/>
  <c r="D26" i="7"/>
  <c r="E25" i="7"/>
  <c r="K32" i="8" l="1"/>
  <c r="I32" i="8"/>
  <c r="H32" i="8"/>
  <c r="D32" i="8"/>
  <c r="F25" i="7"/>
  <c r="H25" i="7" s="1"/>
  <c r="I25" i="7"/>
  <c r="G25" i="7"/>
  <c r="E26" i="7"/>
  <c r="D27" i="7"/>
  <c r="E32" i="8" l="1"/>
  <c r="D33" i="8" s="1"/>
  <c r="E33" i="8" s="1"/>
  <c r="F34" i="8" s="1"/>
  <c r="J32" i="8"/>
  <c r="I26" i="7"/>
  <c r="G26" i="7"/>
  <c r="F26" i="7"/>
  <c r="H26" i="7" s="1"/>
  <c r="D28" i="7"/>
  <c r="E27" i="7"/>
  <c r="F33" i="8" l="1"/>
  <c r="G33" i="8" s="1"/>
  <c r="I33" i="8" s="1"/>
  <c r="I34" i="8" s="1"/>
  <c r="E28" i="7"/>
  <c r="D29" i="7"/>
  <c r="D30" i="7" s="1"/>
  <c r="F27" i="7"/>
  <c r="H27" i="7" s="1"/>
  <c r="G27" i="7"/>
  <c r="I27" i="7"/>
  <c r="K33" i="8" l="1"/>
  <c r="K34" i="8" s="1"/>
  <c r="H33" i="8"/>
  <c r="J33" i="8" s="1"/>
  <c r="J34" i="8" s="1"/>
  <c r="E29" i="7"/>
  <c r="E30" i="7" s="1"/>
  <c r="G28" i="7"/>
  <c r="I28" i="7"/>
  <c r="F28" i="7"/>
  <c r="H28" i="7" s="1"/>
  <c r="H34" i="8" l="1"/>
  <c r="F29" i="7"/>
  <c r="H29" i="7" s="1"/>
  <c r="I29" i="7"/>
  <c r="I30" i="7" s="1"/>
  <c r="G29" i="7"/>
  <c r="G30" i="7" l="1"/>
  <c r="H30" i="7" l="1"/>
  <c r="F30" i="7"/>
  <c r="J30" i="7" s="1"/>
</calcChain>
</file>

<file path=xl/sharedStrings.xml><?xml version="1.0" encoding="utf-8"?>
<sst xmlns="http://schemas.openxmlformats.org/spreadsheetml/2006/main" count="183" uniqueCount="59">
  <si>
    <t>COEFICIENTES DE AUTOCORRELACION</t>
  </si>
  <si>
    <t>DESFASE DE UN PERIODO</t>
  </si>
  <si>
    <t>Año</t>
  </si>
  <si>
    <t>Mes</t>
  </si>
  <si>
    <t>PROMEDIO</t>
  </si>
  <si>
    <t>R1=</t>
  </si>
  <si>
    <t>R2=</t>
  </si>
  <si>
    <t>R3=</t>
  </si>
  <si>
    <t>R4=</t>
  </si>
  <si>
    <t>RESUMEN DE COEFICIENTES DE AUTOCORRELACION</t>
  </si>
  <si>
    <t>R1 =</t>
  </si>
  <si>
    <t>Podemos notar que los datos seleccionados tienen componentes de tendencia y</t>
  </si>
  <si>
    <t>R2 =</t>
  </si>
  <si>
    <t xml:space="preserve">estacionalidad </t>
  </si>
  <si>
    <t>R3 =</t>
  </si>
  <si>
    <t>R4 =</t>
  </si>
  <si>
    <t>PARA DATOS ESTACIONARIOS</t>
  </si>
  <si>
    <t>ERROR</t>
  </si>
  <si>
    <t>DAM</t>
  </si>
  <si>
    <t>EMC</t>
  </si>
  <si>
    <t>PEMA</t>
  </si>
  <si>
    <t>PME</t>
  </si>
  <si>
    <t>PARA DATOS CON TENDENCIA</t>
  </si>
  <si>
    <t>PARA DATOS CON ESTACIONALIDAD (trimestrales)</t>
  </si>
  <si>
    <t>PARA DATOS CON ESTACIONALIDAD (mensuales)</t>
  </si>
  <si>
    <t xml:space="preserve">PARA DATOS CON VARIACION ESTACIONAL </t>
  </si>
  <si>
    <t>Y TENDENCIA (trimestrales)</t>
  </si>
  <si>
    <t>Y TENDENCIA (mensuales)</t>
  </si>
  <si>
    <t>MODELOS NO FORMALES</t>
  </si>
  <si>
    <t>Datos estacionarios</t>
  </si>
  <si>
    <t>Datos con tendencia (2do metodo)</t>
  </si>
  <si>
    <t>Datos con estacionalidad (trim)</t>
  </si>
  <si>
    <t>Datos con var. estacional y tendencia (trim)</t>
  </si>
  <si>
    <t>PROMEDIOS SIMPLES</t>
  </si>
  <si>
    <t>PROMEDIOS MOVILES (dos periodos)</t>
  </si>
  <si>
    <t>PROMEDIOS MOVILES (tres periodos)</t>
  </si>
  <si>
    <t>PROMEDIOS MOVILES (cuatro periodos)</t>
  </si>
  <si>
    <t>PROMEDIOS MOVILES (cinco periodos)</t>
  </si>
  <si>
    <t>MODELOS DE PROMEDIO</t>
  </si>
  <si>
    <t>`</t>
  </si>
  <si>
    <t>Promedios simples</t>
  </si>
  <si>
    <t>Promedios moviles 2 periodos</t>
  </si>
  <si>
    <t>Promedios moviles 3 periodos</t>
  </si>
  <si>
    <t>Promedios moviles 4 periodos</t>
  </si>
  <si>
    <t>Promedios moviles 5 periodos</t>
  </si>
  <si>
    <t>METODO DE ATENUACION EXPONENCIAL</t>
  </si>
  <si>
    <t>SEÑAL DE RASTREO</t>
  </si>
  <si>
    <t>COMENTARIOS</t>
  </si>
  <si>
    <t>en el intervalo optimo &lt;-1.5;+1.5&gt;</t>
  </si>
  <si>
    <t xml:space="preserve">Para los valores de 0.6 en adelante estan dentro del rango permitido para la constante de la senal de rastreo </t>
  </si>
  <si>
    <t>METODO DE ATENUACION AJUSTADA A LA TENDENCIA (HOLT)</t>
  </si>
  <si>
    <t>Error</t>
  </si>
  <si>
    <t>MODELOS</t>
  </si>
  <si>
    <t>-</t>
  </si>
  <si>
    <t>Modelo de datos con tendencia</t>
  </si>
  <si>
    <t>Promedios móviles de 2 períodos</t>
  </si>
  <si>
    <t>Suavización Exponencial (alfa = 0)</t>
  </si>
  <si>
    <t>Suaviz. Exp. Con tendencia (alfa = 0.25; beta = 0.1)</t>
  </si>
  <si>
    <t xml:space="preserve">Los datos no guardan el componente estacionario,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</si>
</sst>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 * #,##0.00_ ;_ * \-#,##0.00_ ;_ * &quot;-&quot;??_ ;_ @_ "/>
    <numFmt numFmtId="164" formatCode="_(* #,##0.00_);_(* \(#,##0.00\);_(* &quot;-&quot;??_);_(@_)"/>
    <numFmt numFmtId="165" formatCode="#,##0.00_ ;[Red]\-#,##0.00\ "/>
    <numFmt numFmtId="166" formatCode="#,##0.0000_ ;[Red]\-#,##0.0000\ "/>
    <numFmt numFmtId="167" formatCode="#,##0_ ;[Red]\-#,##0\ "/>
    <numFmt numFmtId="168" formatCode="0.0000"/>
    <numFmt numFmtId="169" formatCode="_ * #,##0_ ;_ * \-#,##0_ ;_ * &quot;-&quot;??_ ;_ @_ 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  <family val="2"/>
    </font>
    <font>
      <b/>
      <sz val="14"/>
      <color indexed="10"/>
      <name val="Arial"/>
      <family val="2"/>
    </font>
    <font>
      <sz val="9"/>
      <name val="Arial"/>
      <family val="2"/>
    </font>
    <font>
      <b/>
      <sz val="9"/>
      <color indexed="49"/>
      <name val="Arial"/>
      <family val="2"/>
    </font>
    <font>
      <b/>
      <sz val="9"/>
      <name val="Arial"/>
      <family val="2"/>
    </font>
    <font>
      <b/>
      <sz val="10"/>
      <color indexed="63"/>
      <name val="Arial"/>
      <family val="2"/>
    </font>
    <font>
      <b/>
      <sz val="9"/>
      <color indexed="63"/>
      <name val="Arial"/>
      <family val="2"/>
    </font>
    <font>
      <sz val="9"/>
      <color indexed="63"/>
      <name val="Arial"/>
      <family val="2"/>
    </font>
    <font>
      <b/>
      <sz val="10"/>
      <name val="Arial"/>
      <family val="2"/>
    </font>
    <font>
      <sz val="10"/>
      <color indexed="63"/>
      <name val="Arial"/>
      <family val="2"/>
    </font>
    <font>
      <b/>
      <sz val="10"/>
      <color indexed="10"/>
      <name val="Arial"/>
      <family val="2"/>
    </font>
    <font>
      <sz val="10"/>
      <color indexed="56"/>
      <name val="Arial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4" fillId="0" borderId="0" applyFont="0" applyFill="0" applyBorder="0" applyAlignment="0" applyProtection="0"/>
  </cellStyleXfs>
  <cellXfs count="163">
    <xf numFmtId="0" fontId="0" fillId="0" borderId="0" xfId="0"/>
    <xf numFmtId="0" fontId="3" fillId="0" borderId="0" xfId="4" applyFont="1"/>
    <xf numFmtId="0" fontId="4" fillId="0" borderId="0" xfId="4" applyFont="1"/>
    <xf numFmtId="0" fontId="5" fillId="0" borderId="0" xfId="4" applyFont="1"/>
    <xf numFmtId="0" fontId="6" fillId="0" borderId="0" xfId="4" applyFont="1" applyBorder="1" applyAlignment="1">
      <alignment horizontal="center"/>
    </xf>
    <xf numFmtId="0" fontId="6" fillId="0" borderId="0" xfId="4" applyFont="1" applyBorder="1" applyAlignment="1">
      <alignment horizontal="center" vertical="top" wrapText="1"/>
    </xf>
    <xf numFmtId="49" fontId="7" fillId="2" borderId="1" xfId="4" applyNumberFormat="1" applyFont="1" applyFill="1" applyBorder="1" applyAlignment="1">
      <alignment horizontal="center" vertical="center" wrapText="1"/>
    </xf>
    <xf numFmtId="49" fontId="8" fillId="2" borderId="2" xfId="4" applyNumberFormat="1" applyFont="1" applyFill="1" applyBorder="1" applyAlignment="1">
      <alignment horizontal="center" vertical="center" wrapText="1"/>
    </xf>
    <xf numFmtId="0" fontId="6" fillId="2" borderId="2" xfId="4" applyFont="1" applyFill="1" applyBorder="1" applyAlignment="1">
      <alignment horizontal="center" vertical="center"/>
    </xf>
    <xf numFmtId="0" fontId="6" fillId="2" borderId="3" xfId="4" applyFont="1" applyFill="1" applyBorder="1" applyAlignment="1">
      <alignment horizontal="center" vertical="center"/>
    </xf>
    <xf numFmtId="165" fontId="4" fillId="0" borderId="0" xfId="4" applyNumberFormat="1" applyFont="1" applyBorder="1" applyAlignment="1">
      <alignment horizontal="right"/>
    </xf>
    <xf numFmtId="165" fontId="4" fillId="0" borderId="5" xfId="4" applyNumberFormat="1" applyFont="1" applyBorder="1" applyAlignment="1">
      <alignment horizontal="right"/>
    </xf>
    <xf numFmtId="165" fontId="9" fillId="3" borderId="0" xfId="4" applyNumberFormat="1" applyFont="1" applyFill="1" applyBorder="1" applyAlignment="1">
      <alignment horizontal="right" vertical="top"/>
    </xf>
    <xf numFmtId="0" fontId="1" fillId="0" borderId="0" xfId="4"/>
    <xf numFmtId="165" fontId="9" fillId="0" borderId="0" xfId="4" applyNumberFormat="1" applyFont="1" applyBorder="1" applyAlignment="1">
      <alignment horizontal="right" vertical="top"/>
    </xf>
    <xf numFmtId="0" fontId="8" fillId="4" borderId="1" xfId="4" applyFont="1" applyFill="1" applyBorder="1" applyAlignment="1">
      <alignment horizontal="left" vertical="top" wrapText="1"/>
    </xf>
    <xf numFmtId="165" fontId="6" fillId="4" borderId="3" xfId="4" applyNumberFormat="1" applyFont="1" applyFill="1" applyBorder="1" applyAlignment="1"/>
    <xf numFmtId="165" fontId="6" fillId="4" borderId="9" xfId="4" applyNumberFormat="1" applyFont="1" applyFill="1" applyBorder="1" applyAlignment="1">
      <alignment horizontal="right"/>
    </xf>
    <xf numFmtId="166" fontId="4" fillId="0" borderId="0" xfId="4" applyNumberFormat="1" applyFont="1"/>
    <xf numFmtId="166" fontId="6" fillId="5" borderId="1" xfId="4" applyNumberFormat="1" applyFont="1" applyFill="1" applyBorder="1" applyAlignment="1">
      <alignment horizontal="right"/>
    </xf>
    <xf numFmtId="166" fontId="6" fillId="5" borderId="3" xfId="4" applyNumberFormat="1" applyFont="1" applyFill="1" applyBorder="1"/>
    <xf numFmtId="165" fontId="4" fillId="3" borderId="11" xfId="4" applyNumberFormat="1" applyFont="1" applyFill="1" applyBorder="1" applyAlignment="1">
      <alignment horizontal="right"/>
    </xf>
    <xf numFmtId="165" fontId="4" fillId="0" borderId="11" xfId="4" applyNumberFormat="1" applyFont="1" applyBorder="1" applyAlignment="1">
      <alignment horizontal="right"/>
    </xf>
    <xf numFmtId="165" fontId="4" fillId="0" borderId="12" xfId="4" applyNumberFormat="1" applyFont="1" applyBorder="1" applyAlignment="1">
      <alignment horizontal="right"/>
    </xf>
    <xf numFmtId="0" fontId="4" fillId="0" borderId="10" xfId="4" applyFont="1" applyBorder="1" applyAlignment="1">
      <alignment horizontal="left"/>
    </xf>
    <xf numFmtId="0" fontId="4" fillId="0" borderId="4" xfId="4" applyFont="1" applyBorder="1" applyAlignment="1">
      <alignment horizontal="left"/>
    </xf>
    <xf numFmtId="0" fontId="4" fillId="0" borderId="6" xfId="4" applyFont="1" applyBorder="1" applyAlignment="1">
      <alignment horizontal="left"/>
    </xf>
    <xf numFmtId="166" fontId="4" fillId="0" borderId="12" xfId="4" applyNumberFormat="1" applyFont="1" applyBorder="1" applyAlignment="1">
      <alignment horizontal="left"/>
    </xf>
    <xf numFmtId="166" fontId="4" fillId="0" borderId="5" xfId="4" applyNumberFormat="1" applyFont="1" applyBorder="1" applyAlignment="1">
      <alignment horizontal="left"/>
    </xf>
    <xf numFmtId="166" fontId="4" fillId="0" borderId="8" xfId="4" applyNumberFormat="1" applyFont="1" applyBorder="1" applyAlignment="1">
      <alignment horizontal="left"/>
    </xf>
    <xf numFmtId="0" fontId="4" fillId="0" borderId="0" xfId="4" applyFont="1" applyAlignment="1">
      <alignment horizontal="left"/>
    </xf>
    <xf numFmtId="17" fontId="9" fillId="0" borderId="0" xfId="4" applyNumberFormat="1" applyFont="1" applyBorder="1" applyAlignment="1">
      <alignment horizontal="left" vertical="top" wrapText="1"/>
    </xf>
    <xf numFmtId="49" fontId="8" fillId="2" borderId="14" xfId="4" applyNumberFormat="1" applyFont="1" applyFill="1" applyBorder="1" applyAlignment="1">
      <alignment horizontal="center" vertical="center" wrapText="1"/>
    </xf>
    <xf numFmtId="17" fontId="9" fillId="0" borderId="15" xfId="4" applyNumberFormat="1" applyFont="1" applyBorder="1" applyAlignment="1">
      <alignment horizontal="left" vertical="top" wrapText="1"/>
    </xf>
    <xf numFmtId="17" fontId="9" fillId="0" borderId="16" xfId="4" applyNumberFormat="1" applyFont="1" applyBorder="1" applyAlignment="1">
      <alignment horizontal="left" vertical="top" wrapText="1"/>
    </xf>
    <xf numFmtId="0" fontId="1" fillId="0" borderId="0" xfId="4" applyFont="1"/>
    <xf numFmtId="0" fontId="10" fillId="0" borderId="0" xfId="4" applyFont="1" applyAlignment="1">
      <alignment horizontal="center"/>
    </xf>
    <xf numFmtId="49" fontId="7" fillId="2" borderId="2" xfId="4" applyNumberFormat="1" applyFont="1" applyFill="1" applyBorder="1" applyAlignment="1">
      <alignment horizontal="center" vertical="center" wrapText="1"/>
    </xf>
    <xf numFmtId="0" fontId="10" fillId="2" borderId="2" xfId="4" applyFont="1" applyFill="1" applyBorder="1" applyAlignment="1">
      <alignment horizontal="center" vertical="center" wrapText="1"/>
    </xf>
    <xf numFmtId="0" fontId="10" fillId="2" borderId="2" xfId="4" applyFont="1" applyFill="1" applyBorder="1" applyAlignment="1">
      <alignment horizontal="center" vertical="center"/>
    </xf>
    <xf numFmtId="0" fontId="10" fillId="2" borderId="3" xfId="4" applyFont="1" applyFill="1" applyBorder="1" applyAlignment="1">
      <alignment horizontal="center" vertical="center" wrapText="1"/>
    </xf>
    <xf numFmtId="49" fontId="11" fillId="3" borderId="4" xfId="4" applyNumberFormat="1" applyFont="1" applyFill="1" applyBorder="1" applyAlignment="1">
      <alignment horizontal="center" vertical="top" wrapText="1"/>
    </xf>
    <xf numFmtId="165" fontId="1" fillId="0" borderId="0" xfId="4" applyNumberFormat="1" applyFont="1" applyBorder="1"/>
    <xf numFmtId="4" fontId="1" fillId="0" borderId="0" xfId="4" applyNumberFormat="1" applyFont="1" applyBorder="1"/>
    <xf numFmtId="4" fontId="1" fillId="0" borderId="5" xfId="4" applyNumberFormat="1" applyFont="1" applyBorder="1"/>
    <xf numFmtId="166" fontId="1" fillId="0" borderId="0" xfId="4" applyNumberFormat="1" applyFont="1" applyBorder="1"/>
    <xf numFmtId="166" fontId="1" fillId="0" borderId="5" xfId="4" applyNumberFormat="1" applyFont="1" applyBorder="1"/>
    <xf numFmtId="49" fontId="11" fillId="0" borderId="4" xfId="4" applyNumberFormat="1" applyFont="1" applyBorder="1" applyAlignment="1">
      <alignment horizontal="center" vertical="top" wrapText="1"/>
    </xf>
    <xf numFmtId="0" fontId="1" fillId="0" borderId="0" xfId="4" applyFont="1" applyBorder="1"/>
    <xf numFmtId="0" fontId="1" fillId="0" borderId="0" xfId="4" applyBorder="1"/>
    <xf numFmtId="0" fontId="10" fillId="0" borderId="0" xfId="4" applyFont="1" applyBorder="1" applyAlignment="1">
      <alignment horizontal="center" vertical="top" wrapText="1"/>
    </xf>
    <xf numFmtId="0" fontId="10" fillId="0" borderId="0" xfId="4" applyFont="1" applyBorder="1" applyAlignment="1">
      <alignment horizontal="center"/>
    </xf>
    <xf numFmtId="0" fontId="10" fillId="0" borderId="0" xfId="4" applyFont="1" applyFill="1" applyBorder="1" applyAlignment="1">
      <alignment horizontal="center" vertical="top" wrapText="1"/>
    </xf>
    <xf numFmtId="49" fontId="11" fillId="0" borderId="6" xfId="4" applyNumberFormat="1" applyFont="1" applyBorder="1" applyAlignment="1">
      <alignment horizontal="center" vertical="top" wrapText="1"/>
    </xf>
    <xf numFmtId="165" fontId="1" fillId="0" borderId="7" xfId="4" applyNumberFormat="1" applyFont="1" applyBorder="1"/>
    <xf numFmtId="166" fontId="1" fillId="0" borderId="7" xfId="4" applyNumberFormat="1" applyFont="1" applyBorder="1"/>
    <xf numFmtId="166" fontId="1" fillId="0" borderId="8" xfId="4" applyNumberFormat="1" applyFont="1" applyBorder="1"/>
    <xf numFmtId="0" fontId="7" fillId="0" borderId="0" xfId="4" applyFont="1" applyFill="1" applyBorder="1" applyAlignment="1">
      <alignment horizontal="left" vertical="top" wrapText="1"/>
    </xf>
    <xf numFmtId="165" fontId="1" fillId="0" borderId="0" xfId="4" applyNumberFormat="1" applyBorder="1"/>
    <xf numFmtId="165" fontId="12" fillId="4" borderId="9" xfId="4" applyNumberFormat="1" applyFont="1" applyFill="1" applyBorder="1"/>
    <xf numFmtId="165" fontId="10" fillId="4" borderId="1" xfId="4" applyNumberFormat="1" applyFont="1" applyFill="1" applyBorder="1"/>
    <xf numFmtId="165" fontId="10" fillId="4" borderId="2" xfId="4" applyNumberFormat="1" applyFont="1" applyFill="1" applyBorder="1"/>
    <xf numFmtId="166" fontId="10" fillId="4" borderId="2" xfId="4" applyNumberFormat="1" applyFont="1" applyFill="1" applyBorder="1"/>
    <xf numFmtId="166" fontId="10" fillId="4" borderId="3" xfId="4" applyNumberFormat="1" applyFont="1" applyFill="1" applyBorder="1"/>
    <xf numFmtId="0" fontId="10" fillId="6" borderId="2" xfId="4" applyFont="1" applyFill="1" applyBorder="1" applyAlignment="1">
      <alignment horizontal="center" vertical="center"/>
    </xf>
    <xf numFmtId="0" fontId="10" fillId="6" borderId="3" xfId="4" applyFont="1" applyFill="1" applyBorder="1" applyAlignment="1">
      <alignment horizontal="center" vertical="center"/>
    </xf>
    <xf numFmtId="0" fontId="1" fillId="0" borderId="4" xfId="4" applyFont="1" applyBorder="1" applyAlignment="1">
      <alignment horizontal="left"/>
    </xf>
    <xf numFmtId="0" fontId="1" fillId="0" borderId="0" xfId="4" applyFont="1" applyBorder="1" applyAlignment="1">
      <alignment horizontal="left"/>
    </xf>
    <xf numFmtId="165" fontId="1" fillId="0" borderId="0" xfId="4" applyNumberFormat="1" applyFont="1"/>
    <xf numFmtId="0" fontId="1" fillId="0" borderId="7" xfId="4" applyFont="1" applyBorder="1"/>
    <xf numFmtId="165" fontId="12" fillId="4" borderId="13" xfId="4" applyNumberFormat="1" applyFont="1" applyFill="1" applyBorder="1"/>
    <xf numFmtId="165" fontId="10" fillId="4" borderId="6" xfId="4" applyNumberFormat="1" applyFont="1" applyFill="1" applyBorder="1"/>
    <xf numFmtId="165" fontId="10" fillId="4" borderId="7" xfId="4" applyNumberFormat="1" applyFont="1" applyFill="1" applyBorder="1"/>
    <xf numFmtId="166" fontId="10" fillId="4" borderId="7" xfId="4" applyNumberFormat="1" applyFont="1" applyFill="1" applyBorder="1"/>
    <xf numFmtId="166" fontId="10" fillId="4" borderId="8" xfId="4" applyNumberFormat="1" applyFont="1" applyFill="1" applyBorder="1"/>
    <xf numFmtId="49" fontId="11" fillId="0" borderId="17" xfId="4" applyNumberFormat="1" applyFont="1" applyBorder="1" applyAlignment="1">
      <alignment horizontal="center" vertical="top" wrapText="1"/>
    </xf>
    <xf numFmtId="17" fontId="9" fillId="0" borderId="18" xfId="4" applyNumberFormat="1" applyFont="1" applyBorder="1" applyAlignment="1">
      <alignment horizontal="left" vertical="top" wrapText="1"/>
    </xf>
    <xf numFmtId="165" fontId="1" fillId="0" borderId="18" xfId="4" applyNumberFormat="1" applyFont="1" applyBorder="1"/>
    <xf numFmtId="166" fontId="1" fillId="0" borderId="18" xfId="4" applyNumberFormat="1" applyFont="1" applyBorder="1"/>
    <xf numFmtId="166" fontId="1" fillId="0" borderId="19" xfId="4" applyNumberFormat="1" applyFont="1" applyBorder="1"/>
    <xf numFmtId="17" fontId="9" fillId="0" borderId="7" xfId="4" applyNumberFormat="1" applyFont="1" applyBorder="1" applyAlignment="1">
      <alignment horizontal="left" vertical="top" wrapText="1"/>
    </xf>
    <xf numFmtId="165" fontId="1" fillId="0" borderId="0" xfId="4" applyNumberFormat="1" applyFont="1" applyFill="1" applyBorder="1"/>
    <xf numFmtId="166" fontId="1" fillId="0" borderId="0" xfId="4" applyNumberFormat="1" applyFont="1" applyFill="1" applyBorder="1"/>
    <xf numFmtId="166" fontId="1" fillId="0" borderId="5" xfId="4" applyNumberFormat="1" applyFont="1" applyFill="1" applyBorder="1"/>
    <xf numFmtId="165" fontId="1" fillId="0" borderId="7" xfId="4" applyNumberFormat="1" applyFont="1" applyFill="1" applyBorder="1"/>
    <xf numFmtId="166" fontId="1" fillId="0" borderId="7" xfId="4" applyNumberFormat="1" applyFont="1" applyFill="1" applyBorder="1"/>
    <xf numFmtId="166" fontId="1" fillId="0" borderId="8" xfId="4" applyNumberFormat="1" applyFont="1" applyFill="1" applyBorder="1"/>
    <xf numFmtId="0" fontId="10" fillId="0" borderId="0" xfId="4" applyFont="1"/>
    <xf numFmtId="0" fontId="1" fillId="0" borderId="6" xfId="4" applyFont="1" applyBorder="1" applyAlignment="1">
      <alignment horizontal="left"/>
    </xf>
    <xf numFmtId="0" fontId="1" fillId="0" borderId="7" xfId="4" applyFont="1" applyBorder="1" applyAlignment="1">
      <alignment horizontal="left"/>
    </xf>
    <xf numFmtId="0" fontId="10" fillId="0" borderId="0" xfId="4" applyFont="1" applyBorder="1"/>
    <xf numFmtId="165" fontId="10" fillId="0" borderId="0" xfId="4" applyNumberFormat="1" applyFont="1" applyFill="1" applyBorder="1"/>
    <xf numFmtId="166" fontId="10" fillId="0" borderId="0" xfId="4" applyNumberFormat="1" applyFont="1" applyFill="1" applyBorder="1"/>
    <xf numFmtId="166" fontId="10" fillId="0" borderId="5" xfId="4" applyNumberFormat="1" applyFont="1" applyFill="1" applyBorder="1"/>
    <xf numFmtId="0" fontId="10" fillId="6" borderId="2" xfId="4" applyFont="1" applyFill="1" applyBorder="1" applyAlignment="1">
      <alignment horizontal="center"/>
    </xf>
    <xf numFmtId="0" fontId="10" fillId="6" borderId="3" xfId="4" applyFont="1" applyFill="1" applyBorder="1" applyAlignment="1">
      <alignment horizontal="center"/>
    </xf>
    <xf numFmtId="49" fontId="11" fillId="3" borderId="10" xfId="4" applyNumberFormat="1" applyFont="1" applyFill="1" applyBorder="1" applyAlignment="1">
      <alignment horizontal="center" vertical="top" wrapText="1"/>
    </xf>
    <xf numFmtId="17" fontId="9" fillId="0" borderId="11" xfId="4" applyNumberFormat="1" applyFont="1" applyBorder="1" applyAlignment="1">
      <alignment horizontal="left" vertical="top" wrapText="1"/>
    </xf>
    <xf numFmtId="165" fontId="1" fillId="0" borderId="11" xfId="4" applyNumberFormat="1" applyFont="1" applyBorder="1"/>
    <xf numFmtId="4" fontId="1" fillId="0" borderId="11" xfId="4" applyNumberFormat="1" applyFont="1" applyBorder="1"/>
    <xf numFmtId="4" fontId="1" fillId="0" borderId="12" xfId="4" applyNumberFormat="1" applyFont="1" applyBorder="1"/>
    <xf numFmtId="165" fontId="10" fillId="4" borderId="3" xfId="4" applyNumberFormat="1" applyFont="1" applyFill="1" applyBorder="1"/>
    <xf numFmtId="166" fontId="10" fillId="4" borderId="1" xfId="4" applyNumberFormat="1" applyFont="1" applyFill="1" applyBorder="1"/>
    <xf numFmtId="0" fontId="10" fillId="5" borderId="0" xfId="4" applyFont="1" applyFill="1"/>
    <xf numFmtId="165" fontId="12" fillId="4" borderId="1" xfId="4" applyNumberFormat="1" applyFont="1" applyFill="1" applyBorder="1"/>
    <xf numFmtId="0" fontId="10" fillId="2" borderId="1" xfId="4" applyFont="1" applyFill="1" applyBorder="1" applyAlignment="1">
      <alignment horizontal="center" vertical="center"/>
    </xf>
    <xf numFmtId="165" fontId="1" fillId="0" borderId="4" xfId="4" applyNumberFormat="1" applyBorder="1"/>
    <xf numFmtId="166" fontId="1" fillId="0" borderId="0" xfId="4" applyNumberFormat="1" applyFont="1" applyBorder="1" applyAlignment="1">
      <alignment horizontal="right"/>
    </xf>
    <xf numFmtId="165" fontId="1" fillId="0" borderId="6" xfId="4" applyNumberFormat="1" applyBorder="1"/>
    <xf numFmtId="165" fontId="1" fillId="0" borderId="0" xfId="4" applyNumberFormat="1"/>
    <xf numFmtId="165" fontId="1" fillId="0" borderId="0" xfId="4" applyNumberFormat="1" applyFont="1" applyFill="1" applyBorder="1" applyAlignment="1">
      <alignment horizontal="right"/>
    </xf>
    <xf numFmtId="166" fontId="1" fillId="0" borderId="0" xfId="4" applyNumberFormat="1" applyFont="1" applyFill="1" applyBorder="1" applyAlignment="1">
      <alignment horizontal="right"/>
    </xf>
    <xf numFmtId="165" fontId="1" fillId="0" borderId="5" xfId="4" applyNumberFormat="1" applyFont="1" applyFill="1" applyBorder="1" applyAlignment="1">
      <alignment horizontal="right"/>
    </xf>
    <xf numFmtId="165" fontId="1" fillId="0" borderId="7" xfId="4" applyNumberFormat="1" applyFont="1" applyFill="1" applyBorder="1" applyAlignment="1">
      <alignment horizontal="right"/>
    </xf>
    <xf numFmtId="166" fontId="1" fillId="0" borderId="7" xfId="4" applyNumberFormat="1" applyFont="1" applyFill="1" applyBorder="1" applyAlignment="1">
      <alignment horizontal="right"/>
    </xf>
    <xf numFmtId="165" fontId="1" fillId="0" borderId="8" xfId="4" applyNumberFormat="1" applyFont="1" applyFill="1" applyBorder="1" applyAlignment="1">
      <alignment horizontal="right"/>
    </xf>
    <xf numFmtId="166" fontId="13" fillId="0" borderId="0" xfId="4" applyNumberFormat="1" applyFont="1" applyFill="1" applyBorder="1" applyAlignment="1">
      <alignment horizontal="right"/>
    </xf>
    <xf numFmtId="0" fontId="10" fillId="5" borderId="0" xfId="4" applyFont="1" applyFill="1" applyAlignment="1">
      <alignment horizontal="right"/>
    </xf>
    <xf numFmtId="165" fontId="1" fillId="5" borderId="0" xfId="4" applyNumberFormat="1" applyFill="1" applyAlignment="1">
      <alignment horizontal="center"/>
    </xf>
    <xf numFmtId="0" fontId="1" fillId="5" borderId="0" xfId="4" applyFont="1" applyFill="1"/>
    <xf numFmtId="167" fontId="10" fillId="5" borderId="0" xfId="4" applyNumberFormat="1" applyFont="1" applyFill="1" applyAlignment="1">
      <alignment horizontal="center"/>
    </xf>
    <xf numFmtId="0" fontId="10" fillId="2" borderId="1" xfId="4" applyFont="1" applyFill="1" applyBorder="1" applyAlignment="1">
      <alignment horizontal="center"/>
    </xf>
    <xf numFmtId="0" fontId="10" fillId="2" borderId="2" xfId="4" applyFont="1" applyFill="1" applyBorder="1" applyAlignment="1">
      <alignment horizontal="center"/>
    </xf>
    <xf numFmtId="0" fontId="10" fillId="2" borderId="3" xfId="4" applyFont="1" applyFill="1" applyBorder="1" applyAlignment="1">
      <alignment horizontal="center" vertical="center"/>
    </xf>
    <xf numFmtId="165" fontId="1" fillId="3" borderId="4" xfId="4" applyNumberFormat="1" applyFill="1" applyBorder="1"/>
    <xf numFmtId="165" fontId="1" fillId="3" borderId="0" xfId="4" applyNumberFormat="1" applyFill="1" applyBorder="1"/>
    <xf numFmtId="165" fontId="1" fillId="3" borderId="0" xfId="4" applyNumberFormat="1" applyFont="1" applyFill="1" applyBorder="1"/>
    <xf numFmtId="166" fontId="1" fillId="3" borderId="0" xfId="4" applyNumberFormat="1" applyFont="1" applyFill="1" applyBorder="1"/>
    <xf numFmtId="166" fontId="1" fillId="3" borderId="5" xfId="4" applyNumberFormat="1" applyFont="1" applyFill="1" applyBorder="1"/>
    <xf numFmtId="168" fontId="1" fillId="0" borderId="0" xfId="4" applyNumberFormat="1"/>
    <xf numFmtId="165" fontId="1" fillId="3" borderId="6" xfId="4" applyNumberFormat="1" applyFill="1" applyBorder="1"/>
    <xf numFmtId="165" fontId="1" fillId="3" borderId="7" xfId="4" applyNumberFormat="1" applyFill="1" applyBorder="1"/>
    <xf numFmtId="165" fontId="1" fillId="3" borderId="7" xfId="4" applyNumberFormat="1" applyFont="1" applyFill="1" applyBorder="1"/>
    <xf numFmtId="166" fontId="1" fillId="3" borderId="7" xfId="4" applyNumberFormat="1" applyFont="1" applyFill="1" applyBorder="1"/>
    <xf numFmtId="166" fontId="1" fillId="3" borderId="8" xfId="4" applyNumberFormat="1" applyFont="1" applyFill="1" applyBorder="1"/>
    <xf numFmtId="165" fontId="10" fillId="3" borderId="4" xfId="4" applyNumberFormat="1" applyFont="1" applyFill="1" applyBorder="1"/>
    <xf numFmtId="165" fontId="10" fillId="3" borderId="0" xfId="4" applyNumberFormat="1" applyFont="1" applyFill="1" applyBorder="1"/>
    <xf numFmtId="165" fontId="10" fillId="0" borderId="0" xfId="4" applyNumberFormat="1" applyFont="1" applyBorder="1"/>
    <xf numFmtId="166" fontId="10" fillId="0" borderId="5" xfId="4" applyNumberFormat="1" applyFont="1" applyBorder="1"/>
    <xf numFmtId="166" fontId="10" fillId="0" borderId="0" xfId="4" applyNumberFormat="1" applyFont="1" applyBorder="1"/>
    <xf numFmtId="169" fontId="0" fillId="0" borderId="0" xfId="6" applyNumberFormat="1" applyFont="1" applyAlignment="1">
      <alignment horizontal="center" vertical="center"/>
    </xf>
    <xf numFmtId="0" fontId="10" fillId="0" borderId="4" xfId="4" applyFont="1" applyBorder="1" applyAlignment="1">
      <alignment horizontal="left"/>
    </xf>
    <xf numFmtId="0" fontId="10" fillId="0" borderId="0" xfId="4" applyFont="1" applyBorder="1" applyAlignment="1">
      <alignment horizontal="left"/>
    </xf>
    <xf numFmtId="165" fontId="1" fillId="0" borderId="4" xfId="4" applyNumberFormat="1" applyFont="1" applyBorder="1"/>
    <xf numFmtId="165" fontId="1" fillId="3" borderId="4" xfId="4" applyNumberFormat="1" applyFont="1" applyFill="1" applyBorder="1"/>
    <xf numFmtId="0" fontId="1" fillId="0" borderId="20" xfId="4" applyFont="1" applyFill="1" applyBorder="1" applyAlignment="1">
      <alignment horizontal="left"/>
    </xf>
    <xf numFmtId="165" fontId="1" fillId="0" borderId="20" xfId="4" applyNumberFormat="1" applyFont="1" applyFill="1" applyBorder="1"/>
    <xf numFmtId="166" fontId="1" fillId="0" borderId="20" xfId="4" applyNumberFormat="1" applyFont="1" applyFill="1" applyBorder="1"/>
    <xf numFmtId="165" fontId="1" fillId="0" borderId="20" xfId="4" applyNumberFormat="1" applyFont="1" applyFill="1" applyBorder="1" applyAlignment="1">
      <alignment horizontal="center"/>
    </xf>
    <xf numFmtId="0" fontId="10" fillId="0" borderId="20" xfId="4" applyFont="1" applyFill="1" applyBorder="1" applyAlignment="1">
      <alignment horizontal="center" vertical="center"/>
    </xf>
    <xf numFmtId="0" fontId="10" fillId="0" borderId="20" xfId="4" applyFont="1" applyFill="1" applyBorder="1" applyAlignment="1">
      <alignment horizontal="left" wrapText="1"/>
    </xf>
    <xf numFmtId="165" fontId="10" fillId="0" borderId="20" xfId="4" applyNumberFormat="1" applyFont="1" applyFill="1" applyBorder="1" applyAlignment="1">
      <alignment vertical="center"/>
    </xf>
    <xf numFmtId="166" fontId="10" fillId="0" borderId="20" xfId="4" applyNumberFormat="1" applyFont="1" applyFill="1" applyBorder="1" applyAlignment="1">
      <alignment vertical="center"/>
    </xf>
    <xf numFmtId="0" fontId="10" fillId="6" borderId="1" xfId="4" applyFont="1" applyFill="1" applyBorder="1" applyAlignment="1">
      <alignment horizontal="center" vertical="center"/>
    </xf>
    <xf numFmtId="0" fontId="10" fillId="6" borderId="2" xfId="4" applyFont="1" applyFill="1" applyBorder="1" applyAlignment="1">
      <alignment horizontal="center" vertical="center"/>
    </xf>
    <xf numFmtId="0" fontId="1" fillId="0" borderId="6" xfId="4" applyFont="1" applyBorder="1" applyAlignment="1">
      <alignment horizontal="left"/>
    </xf>
    <xf numFmtId="0" fontId="1" fillId="0" borderId="7" xfId="4" applyFont="1" applyBorder="1" applyAlignment="1">
      <alignment horizontal="left"/>
    </xf>
    <xf numFmtId="0" fontId="10" fillId="6" borderId="1" xfId="4" applyFont="1" applyFill="1" applyBorder="1" applyAlignment="1">
      <alignment horizontal="center"/>
    </xf>
    <xf numFmtId="0" fontId="10" fillId="6" borderId="2" xfId="4" applyFont="1" applyFill="1" applyBorder="1" applyAlignment="1">
      <alignment horizontal="center"/>
    </xf>
    <xf numFmtId="0" fontId="1" fillId="0" borderId="4" xfId="4" applyFont="1" applyBorder="1" applyAlignment="1">
      <alignment horizontal="left"/>
    </xf>
    <xf numFmtId="0" fontId="1" fillId="0" borderId="0" xfId="4" applyFont="1" applyBorder="1" applyAlignment="1">
      <alignment horizontal="left"/>
    </xf>
    <xf numFmtId="0" fontId="10" fillId="0" borderId="4" xfId="4" applyFont="1" applyBorder="1" applyAlignment="1">
      <alignment horizontal="left"/>
    </xf>
    <xf numFmtId="0" fontId="10" fillId="0" borderId="0" xfId="4" applyFont="1" applyBorder="1" applyAlignment="1">
      <alignment horizontal="left"/>
    </xf>
  </cellXfs>
  <cellStyles count="7">
    <cellStyle name="A4 Small 210 x 297 mm" xfId="1"/>
    <cellStyle name="Comma 2" xfId="2"/>
    <cellStyle name="Millares" xfId="6" builtinId="3"/>
    <cellStyle name="Millares 2" xfId="3"/>
    <cellStyle name="Normal" xfId="0" builtinId="0"/>
    <cellStyle name="Normal 2 2" xfId="4"/>
    <cellStyle name="Style 1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wmf"/><Relationship Id="rId13" Type="http://schemas.openxmlformats.org/officeDocument/2006/relationships/image" Target="../media/image13.wmf"/><Relationship Id="rId3" Type="http://schemas.openxmlformats.org/officeDocument/2006/relationships/image" Target="../media/image3.wmf"/><Relationship Id="rId7" Type="http://schemas.openxmlformats.org/officeDocument/2006/relationships/image" Target="../media/image7.wmf"/><Relationship Id="rId12" Type="http://schemas.openxmlformats.org/officeDocument/2006/relationships/image" Target="../media/image12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6" Type="http://schemas.openxmlformats.org/officeDocument/2006/relationships/image" Target="../media/image6.wmf"/><Relationship Id="rId11" Type="http://schemas.openxmlformats.org/officeDocument/2006/relationships/image" Target="../media/image11.wmf"/><Relationship Id="rId5" Type="http://schemas.openxmlformats.org/officeDocument/2006/relationships/image" Target="../media/image5.wmf"/><Relationship Id="rId15" Type="http://schemas.openxmlformats.org/officeDocument/2006/relationships/image" Target="../media/image15.wmf"/><Relationship Id="rId10" Type="http://schemas.openxmlformats.org/officeDocument/2006/relationships/image" Target="../media/image10.wmf"/><Relationship Id="rId4" Type="http://schemas.openxmlformats.org/officeDocument/2006/relationships/image" Target="../media/image4.wmf"/><Relationship Id="rId9" Type="http://schemas.openxmlformats.org/officeDocument/2006/relationships/image" Target="../media/image9.wmf"/><Relationship Id="rId14" Type="http://schemas.openxmlformats.org/officeDocument/2006/relationships/image" Target="../media/image14.wmf"/></Relationships>
</file>

<file path=xl/drawings/_rels/vmlDrawing2.v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3" Type="http://schemas.openxmlformats.org/officeDocument/2006/relationships/image" Target="../media/image18.wmf"/><Relationship Id="rId7" Type="http://schemas.openxmlformats.org/officeDocument/2006/relationships/image" Target="../media/image22.wmf"/><Relationship Id="rId2" Type="http://schemas.openxmlformats.org/officeDocument/2006/relationships/image" Target="../media/image17.wmf"/><Relationship Id="rId1" Type="http://schemas.openxmlformats.org/officeDocument/2006/relationships/image" Target="../media/image16.wmf"/><Relationship Id="rId6" Type="http://schemas.openxmlformats.org/officeDocument/2006/relationships/image" Target="../media/image21.wmf"/><Relationship Id="rId5" Type="http://schemas.openxmlformats.org/officeDocument/2006/relationships/image" Target="../media/image20.wmf"/><Relationship Id="rId4" Type="http://schemas.openxmlformats.org/officeDocument/2006/relationships/image" Target="../media/image19.wmf"/><Relationship Id="rId9" Type="http://schemas.openxmlformats.org/officeDocument/2006/relationships/image" Target="../media/image23.w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23.wmf"/><Relationship Id="rId2" Type="http://schemas.openxmlformats.org/officeDocument/2006/relationships/image" Target="../media/image25.wmf"/><Relationship Id="rId1" Type="http://schemas.openxmlformats.org/officeDocument/2006/relationships/image" Target="../media/image24.wmf"/><Relationship Id="rId4" Type="http://schemas.openxmlformats.org/officeDocument/2006/relationships/image" Target="../media/image3.w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28.wmf"/><Relationship Id="rId2" Type="http://schemas.openxmlformats.org/officeDocument/2006/relationships/image" Target="../media/image27.wmf"/><Relationship Id="rId1" Type="http://schemas.openxmlformats.org/officeDocument/2006/relationships/image" Target="../media/image26.wmf"/><Relationship Id="rId6" Type="http://schemas.openxmlformats.org/officeDocument/2006/relationships/image" Target="../media/image29.emf"/><Relationship Id="rId5" Type="http://schemas.openxmlformats.org/officeDocument/2006/relationships/image" Target="../media/image23.wmf"/><Relationship Id="rId4" Type="http://schemas.openxmlformats.org/officeDocument/2006/relationships/image" Target="../media/image3.wmf"/></Relationships>
</file>

<file path=xl/drawings/_rels/vmlDrawing5.vml.rels><?xml version="1.0" encoding="UTF-8" standalone="yes"?>
<Relationships xmlns="http://schemas.openxmlformats.org/package/2006/relationships"><Relationship Id="rId8" Type="http://schemas.openxmlformats.org/officeDocument/2006/relationships/image" Target="../media/image34.wmf"/><Relationship Id="rId3" Type="http://schemas.openxmlformats.org/officeDocument/2006/relationships/image" Target="../media/image31.wmf"/><Relationship Id="rId7" Type="http://schemas.openxmlformats.org/officeDocument/2006/relationships/image" Target="../media/image3.wmf"/><Relationship Id="rId2" Type="http://schemas.openxmlformats.org/officeDocument/2006/relationships/image" Target="../media/image27.wmf"/><Relationship Id="rId1" Type="http://schemas.openxmlformats.org/officeDocument/2006/relationships/image" Target="../media/image30.wmf"/><Relationship Id="rId6" Type="http://schemas.openxmlformats.org/officeDocument/2006/relationships/image" Target="../media/image23.wmf"/><Relationship Id="rId5" Type="http://schemas.openxmlformats.org/officeDocument/2006/relationships/image" Target="../media/image33.emf"/><Relationship Id="rId4" Type="http://schemas.openxmlformats.org/officeDocument/2006/relationships/image" Target="../media/image32.wmf"/><Relationship Id="rId9" Type="http://schemas.openxmlformats.org/officeDocument/2006/relationships/image" Target="../media/image35.w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3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295275</xdr:colOff>
          <xdr:row>5</xdr:row>
          <xdr:rowOff>38100</xdr:rowOff>
        </xdr:from>
        <xdr:to>
          <xdr:col>4</xdr:col>
          <xdr:colOff>704850</xdr:colOff>
          <xdr:row>5</xdr:row>
          <xdr:rowOff>295275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390525</xdr:colOff>
          <xdr:row>5</xdr:row>
          <xdr:rowOff>57150</xdr:rowOff>
        </xdr:from>
        <xdr:to>
          <xdr:col>3</xdr:col>
          <xdr:colOff>619125</xdr:colOff>
          <xdr:row>5</xdr:row>
          <xdr:rowOff>285750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419100</xdr:colOff>
          <xdr:row>5</xdr:row>
          <xdr:rowOff>57150</xdr:rowOff>
        </xdr:from>
        <xdr:to>
          <xdr:col>2</xdr:col>
          <xdr:colOff>571500</xdr:colOff>
          <xdr:row>5</xdr:row>
          <xdr:rowOff>285750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266700</xdr:colOff>
          <xdr:row>5</xdr:row>
          <xdr:rowOff>38100</xdr:rowOff>
        </xdr:from>
        <xdr:to>
          <xdr:col>5</xdr:col>
          <xdr:colOff>733425</xdr:colOff>
          <xdr:row>5</xdr:row>
          <xdr:rowOff>295275</xdr:rowOff>
        </xdr:to>
        <xdr:sp macro="" textlink="">
          <xdr:nvSpPr>
            <xdr:cNvPr id="4100" name="Object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133350</xdr:colOff>
          <xdr:row>5</xdr:row>
          <xdr:rowOff>38100</xdr:rowOff>
        </xdr:from>
        <xdr:to>
          <xdr:col>6</xdr:col>
          <xdr:colOff>695325</xdr:colOff>
          <xdr:row>5</xdr:row>
          <xdr:rowOff>295275</xdr:rowOff>
        </xdr:to>
        <xdr:sp macro="" textlink="">
          <xdr:nvSpPr>
            <xdr:cNvPr id="4101" name="Object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190500</xdr:colOff>
          <xdr:row>5</xdr:row>
          <xdr:rowOff>38100</xdr:rowOff>
        </xdr:from>
        <xdr:to>
          <xdr:col>7</xdr:col>
          <xdr:colOff>1343025</xdr:colOff>
          <xdr:row>5</xdr:row>
          <xdr:rowOff>295275</xdr:rowOff>
        </xdr:to>
        <xdr:sp macro="" textlink="">
          <xdr:nvSpPr>
            <xdr:cNvPr id="4102" name="Object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257175</xdr:colOff>
          <xdr:row>37</xdr:row>
          <xdr:rowOff>19050</xdr:rowOff>
        </xdr:from>
        <xdr:to>
          <xdr:col>4</xdr:col>
          <xdr:colOff>666750</xdr:colOff>
          <xdr:row>37</xdr:row>
          <xdr:rowOff>276225</xdr:rowOff>
        </xdr:to>
        <xdr:sp macro="" textlink="">
          <xdr:nvSpPr>
            <xdr:cNvPr id="4103" name="Object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381000</xdr:colOff>
          <xdr:row>37</xdr:row>
          <xdr:rowOff>38100</xdr:rowOff>
        </xdr:from>
        <xdr:to>
          <xdr:col>2</xdr:col>
          <xdr:colOff>533400</xdr:colOff>
          <xdr:row>37</xdr:row>
          <xdr:rowOff>266700</xdr:rowOff>
        </xdr:to>
        <xdr:sp macro="" textlink="">
          <xdr:nvSpPr>
            <xdr:cNvPr id="4104" name="Object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104775</xdr:colOff>
          <xdr:row>37</xdr:row>
          <xdr:rowOff>19050</xdr:rowOff>
        </xdr:from>
        <xdr:to>
          <xdr:col>6</xdr:col>
          <xdr:colOff>666750</xdr:colOff>
          <xdr:row>37</xdr:row>
          <xdr:rowOff>276225</xdr:rowOff>
        </xdr:to>
        <xdr:sp macro="" textlink="">
          <xdr:nvSpPr>
            <xdr:cNvPr id="4105" name="Object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390525</xdr:colOff>
          <xdr:row>37</xdr:row>
          <xdr:rowOff>47625</xdr:rowOff>
        </xdr:from>
        <xdr:to>
          <xdr:col>3</xdr:col>
          <xdr:colOff>628650</xdr:colOff>
          <xdr:row>37</xdr:row>
          <xdr:rowOff>276225</xdr:rowOff>
        </xdr:to>
        <xdr:sp macro="" textlink="">
          <xdr:nvSpPr>
            <xdr:cNvPr id="4106" name="Object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200025</xdr:colOff>
          <xdr:row>37</xdr:row>
          <xdr:rowOff>19050</xdr:rowOff>
        </xdr:from>
        <xdr:to>
          <xdr:col>5</xdr:col>
          <xdr:colOff>695325</xdr:colOff>
          <xdr:row>37</xdr:row>
          <xdr:rowOff>276225</xdr:rowOff>
        </xdr:to>
        <xdr:sp macro="" textlink="">
          <xdr:nvSpPr>
            <xdr:cNvPr id="4107" name="Object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142875</xdr:colOff>
          <xdr:row>37</xdr:row>
          <xdr:rowOff>38100</xdr:rowOff>
        </xdr:from>
        <xdr:to>
          <xdr:col>7</xdr:col>
          <xdr:colOff>1323975</xdr:colOff>
          <xdr:row>37</xdr:row>
          <xdr:rowOff>295275</xdr:rowOff>
        </xdr:to>
        <xdr:sp macro="" textlink="">
          <xdr:nvSpPr>
            <xdr:cNvPr id="4108" name="Object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276225</xdr:colOff>
          <xdr:row>69</xdr:row>
          <xdr:rowOff>9525</xdr:rowOff>
        </xdr:from>
        <xdr:to>
          <xdr:col>4</xdr:col>
          <xdr:colOff>685800</xdr:colOff>
          <xdr:row>69</xdr:row>
          <xdr:rowOff>266700</xdr:rowOff>
        </xdr:to>
        <xdr:sp macro="" textlink="">
          <xdr:nvSpPr>
            <xdr:cNvPr id="4109" name="Object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400050</xdr:colOff>
          <xdr:row>69</xdr:row>
          <xdr:rowOff>28575</xdr:rowOff>
        </xdr:from>
        <xdr:to>
          <xdr:col>2</xdr:col>
          <xdr:colOff>552450</xdr:colOff>
          <xdr:row>69</xdr:row>
          <xdr:rowOff>257175</xdr:rowOff>
        </xdr:to>
        <xdr:sp macro="" textlink="">
          <xdr:nvSpPr>
            <xdr:cNvPr id="4110" name="Object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123825</xdr:colOff>
          <xdr:row>69</xdr:row>
          <xdr:rowOff>9525</xdr:rowOff>
        </xdr:from>
        <xdr:to>
          <xdr:col>6</xdr:col>
          <xdr:colOff>685800</xdr:colOff>
          <xdr:row>69</xdr:row>
          <xdr:rowOff>266700</xdr:rowOff>
        </xdr:to>
        <xdr:sp macro="" textlink="">
          <xdr:nvSpPr>
            <xdr:cNvPr id="4111" name="Object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419100</xdr:colOff>
          <xdr:row>69</xdr:row>
          <xdr:rowOff>28575</xdr:rowOff>
        </xdr:from>
        <xdr:to>
          <xdr:col>3</xdr:col>
          <xdr:colOff>657225</xdr:colOff>
          <xdr:row>69</xdr:row>
          <xdr:rowOff>257175</xdr:rowOff>
        </xdr:to>
        <xdr:sp macro="" textlink="">
          <xdr:nvSpPr>
            <xdr:cNvPr id="4112" name="Object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209550</xdr:colOff>
          <xdr:row>69</xdr:row>
          <xdr:rowOff>28575</xdr:rowOff>
        </xdr:from>
        <xdr:to>
          <xdr:col>5</xdr:col>
          <xdr:colOff>704850</xdr:colOff>
          <xdr:row>69</xdr:row>
          <xdr:rowOff>285750</xdr:rowOff>
        </xdr:to>
        <xdr:sp macro="" textlink="">
          <xdr:nvSpPr>
            <xdr:cNvPr id="4113" name="Object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171450</xdr:colOff>
          <xdr:row>69</xdr:row>
          <xdr:rowOff>38100</xdr:rowOff>
        </xdr:from>
        <xdr:to>
          <xdr:col>7</xdr:col>
          <xdr:colOff>1343025</xdr:colOff>
          <xdr:row>69</xdr:row>
          <xdr:rowOff>295275</xdr:rowOff>
        </xdr:to>
        <xdr:sp macro="" textlink="">
          <xdr:nvSpPr>
            <xdr:cNvPr id="4114" name="Object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247650</xdr:colOff>
          <xdr:row>101</xdr:row>
          <xdr:rowOff>9525</xdr:rowOff>
        </xdr:from>
        <xdr:to>
          <xdr:col>4</xdr:col>
          <xdr:colOff>657225</xdr:colOff>
          <xdr:row>101</xdr:row>
          <xdr:rowOff>266700</xdr:rowOff>
        </xdr:to>
        <xdr:sp macro="" textlink="">
          <xdr:nvSpPr>
            <xdr:cNvPr id="4115" name="Object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371475</xdr:colOff>
          <xdr:row>101</xdr:row>
          <xdr:rowOff>28575</xdr:rowOff>
        </xdr:from>
        <xdr:to>
          <xdr:col>2</xdr:col>
          <xdr:colOff>523875</xdr:colOff>
          <xdr:row>101</xdr:row>
          <xdr:rowOff>257175</xdr:rowOff>
        </xdr:to>
        <xdr:sp macro="" textlink="">
          <xdr:nvSpPr>
            <xdr:cNvPr id="4116" name="Object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95250</xdr:colOff>
          <xdr:row>101</xdr:row>
          <xdr:rowOff>9525</xdr:rowOff>
        </xdr:from>
        <xdr:to>
          <xdr:col>6</xdr:col>
          <xdr:colOff>657225</xdr:colOff>
          <xdr:row>101</xdr:row>
          <xdr:rowOff>266700</xdr:rowOff>
        </xdr:to>
        <xdr:sp macro="" textlink="">
          <xdr:nvSpPr>
            <xdr:cNvPr id="4117" name="Object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447675</xdr:colOff>
          <xdr:row>101</xdr:row>
          <xdr:rowOff>38100</xdr:rowOff>
        </xdr:from>
        <xdr:to>
          <xdr:col>3</xdr:col>
          <xdr:colOff>685800</xdr:colOff>
          <xdr:row>101</xdr:row>
          <xdr:rowOff>266700</xdr:rowOff>
        </xdr:to>
        <xdr:sp macro="" textlink="">
          <xdr:nvSpPr>
            <xdr:cNvPr id="4118" name="Object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266700</xdr:colOff>
          <xdr:row>101</xdr:row>
          <xdr:rowOff>38100</xdr:rowOff>
        </xdr:from>
        <xdr:to>
          <xdr:col>5</xdr:col>
          <xdr:colOff>762000</xdr:colOff>
          <xdr:row>101</xdr:row>
          <xdr:rowOff>295275</xdr:rowOff>
        </xdr:to>
        <xdr:sp macro="" textlink="">
          <xdr:nvSpPr>
            <xdr:cNvPr id="4119" name="Object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161925</xdr:colOff>
          <xdr:row>101</xdr:row>
          <xdr:rowOff>38100</xdr:rowOff>
        </xdr:from>
        <xdr:to>
          <xdr:col>7</xdr:col>
          <xdr:colOff>1343025</xdr:colOff>
          <xdr:row>101</xdr:row>
          <xdr:rowOff>295275</xdr:rowOff>
        </xdr:to>
        <xdr:sp macro="" textlink="">
          <xdr:nvSpPr>
            <xdr:cNvPr id="4120" name="Object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762000</xdr:colOff>
          <xdr:row>1</xdr:row>
          <xdr:rowOff>66675</xdr:rowOff>
        </xdr:from>
        <xdr:to>
          <xdr:col>4</xdr:col>
          <xdr:colOff>457200</xdr:colOff>
          <xdr:row>3</xdr:row>
          <xdr:rowOff>9525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638175</xdr:colOff>
          <xdr:row>33</xdr:row>
          <xdr:rowOff>76200</xdr:rowOff>
        </xdr:from>
        <xdr:to>
          <xdr:col>5</xdr:col>
          <xdr:colOff>266700</xdr:colOff>
          <xdr:row>35</xdr:row>
          <xdr:rowOff>19050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371475</xdr:colOff>
          <xdr:row>33</xdr:row>
          <xdr:rowOff>28575</xdr:rowOff>
        </xdr:from>
        <xdr:to>
          <xdr:col>15</xdr:col>
          <xdr:colOff>533400</xdr:colOff>
          <xdr:row>35</xdr:row>
          <xdr:rowOff>66675</xdr:rowOff>
        </xdr:to>
        <xdr:sp macro="" textlink="">
          <xdr:nvSpPr>
            <xdr:cNvPr id="5123" name="Object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704850</xdr:colOff>
          <xdr:row>66</xdr:row>
          <xdr:rowOff>9525</xdr:rowOff>
        </xdr:from>
        <xdr:to>
          <xdr:col>6</xdr:col>
          <xdr:colOff>600075</xdr:colOff>
          <xdr:row>67</xdr:row>
          <xdr:rowOff>38100</xdr:rowOff>
        </xdr:to>
        <xdr:sp macro="" textlink="">
          <xdr:nvSpPr>
            <xdr:cNvPr id="5124" name="Object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533400</xdr:colOff>
          <xdr:row>66</xdr:row>
          <xdr:rowOff>0</xdr:rowOff>
        </xdr:from>
        <xdr:to>
          <xdr:col>17</xdr:col>
          <xdr:colOff>485775</xdr:colOff>
          <xdr:row>67</xdr:row>
          <xdr:rowOff>19050</xdr:rowOff>
        </xdr:to>
        <xdr:sp macro="" textlink="">
          <xdr:nvSpPr>
            <xdr:cNvPr id="5125" name="Object 5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314325</xdr:colOff>
          <xdr:row>98</xdr:row>
          <xdr:rowOff>161925</xdr:rowOff>
        </xdr:from>
        <xdr:to>
          <xdr:col>8</xdr:col>
          <xdr:colOff>771525</xdr:colOff>
          <xdr:row>100</xdr:row>
          <xdr:rowOff>161925</xdr:rowOff>
        </xdr:to>
        <xdr:sp macro="" textlink="">
          <xdr:nvSpPr>
            <xdr:cNvPr id="5126" name="Object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47625</xdr:colOff>
          <xdr:row>98</xdr:row>
          <xdr:rowOff>190500</xdr:rowOff>
        </xdr:from>
        <xdr:to>
          <xdr:col>20</xdr:col>
          <xdr:colOff>0</xdr:colOff>
          <xdr:row>100</xdr:row>
          <xdr:rowOff>123825</xdr:rowOff>
        </xdr:to>
        <xdr:sp macro="" textlink="">
          <xdr:nvSpPr>
            <xdr:cNvPr id="5127" name="Object 7" hidden="1">
              <a:extLst>
                <a:ext uri="{63B3BB69-23CF-44E3-9099-C40C66FF867C}">
                  <a14:compatExt spid="_x0000_s51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4</xdr:row>
          <xdr:rowOff>57150</xdr:rowOff>
        </xdr:from>
        <xdr:to>
          <xdr:col>2</xdr:col>
          <xdr:colOff>542925</xdr:colOff>
          <xdr:row>4</xdr:row>
          <xdr:rowOff>285750</xdr:rowOff>
        </xdr:to>
        <xdr:sp macro="" textlink="">
          <xdr:nvSpPr>
            <xdr:cNvPr id="5128" name="Object 8" hidden="1">
              <a:extLst>
                <a:ext uri="{63B3BB69-23CF-44E3-9099-C40C66FF867C}">
                  <a14:compatExt spid="_x0000_s51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3</xdr:row>
          <xdr:rowOff>152400</xdr:rowOff>
        </xdr:from>
        <xdr:to>
          <xdr:col>3</xdr:col>
          <xdr:colOff>809625</xdr:colOff>
          <xdr:row>4</xdr:row>
          <xdr:rowOff>314325</xdr:rowOff>
        </xdr:to>
        <xdr:sp macro="" textlink="">
          <xdr:nvSpPr>
            <xdr:cNvPr id="5129" name="Object 9" hidden="1">
              <a:extLst>
                <a:ext uri="{63B3BB69-23CF-44E3-9099-C40C66FF867C}">
                  <a14:compatExt spid="_x0000_s51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323850</xdr:colOff>
          <xdr:row>36</xdr:row>
          <xdr:rowOff>66675</xdr:rowOff>
        </xdr:from>
        <xdr:to>
          <xdr:col>2</xdr:col>
          <xdr:colOff>476250</xdr:colOff>
          <xdr:row>36</xdr:row>
          <xdr:rowOff>295275</xdr:rowOff>
        </xdr:to>
        <xdr:sp macro="" textlink="">
          <xdr:nvSpPr>
            <xdr:cNvPr id="5130" name="Object 10" hidden="1">
              <a:extLst>
                <a:ext uri="{63B3BB69-23CF-44E3-9099-C40C66FF867C}">
                  <a14:compatExt spid="_x0000_s51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438150</xdr:colOff>
          <xdr:row>35</xdr:row>
          <xdr:rowOff>161925</xdr:rowOff>
        </xdr:from>
        <xdr:to>
          <xdr:col>3</xdr:col>
          <xdr:colOff>742950</xdr:colOff>
          <xdr:row>36</xdr:row>
          <xdr:rowOff>323850</xdr:rowOff>
        </xdr:to>
        <xdr:sp macro="" textlink="">
          <xdr:nvSpPr>
            <xdr:cNvPr id="5131" name="Object 11" hidden="1">
              <a:extLst>
                <a:ext uri="{63B3BB69-23CF-44E3-9099-C40C66FF867C}">
                  <a14:compatExt spid="_x0000_s51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276225</xdr:colOff>
          <xdr:row>36</xdr:row>
          <xdr:rowOff>57150</xdr:rowOff>
        </xdr:from>
        <xdr:to>
          <xdr:col>13</xdr:col>
          <xdr:colOff>428625</xdr:colOff>
          <xdr:row>36</xdr:row>
          <xdr:rowOff>285750</xdr:rowOff>
        </xdr:to>
        <xdr:sp macro="" textlink="">
          <xdr:nvSpPr>
            <xdr:cNvPr id="5132" name="Object 12" hidden="1">
              <a:extLst>
                <a:ext uri="{63B3BB69-23CF-44E3-9099-C40C66FF867C}">
                  <a14:compatExt spid="_x0000_s51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390525</xdr:colOff>
          <xdr:row>35</xdr:row>
          <xdr:rowOff>152400</xdr:rowOff>
        </xdr:from>
        <xdr:to>
          <xdr:col>14</xdr:col>
          <xdr:colOff>695325</xdr:colOff>
          <xdr:row>36</xdr:row>
          <xdr:rowOff>314325</xdr:rowOff>
        </xdr:to>
        <xdr:sp macro="" textlink="">
          <xdr:nvSpPr>
            <xdr:cNvPr id="5133" name="Object 13" hidden="1">
              <a:extLst>
                <a:ext uri="{63B3BB69-23CF-44E3-9099-C40C66FF867C}">
                  <a14:compatExt spid="_x0000_s51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447675</xdr:colOff>
          <xdr:row>128</xdr:row>
          <xdr:rowOff>133350</xdr:rowOff>
        </xdr:from>
        <xdr:to>
          <xdr:col>4</xdr:col>
          <xdr:colOff>647700</xdr:colOff>
          <xdr:row>129</xdr:row>
          <xdr:rowOff>314325</xdr:rowOff>
        </xdr:to>
        <xdr:sp macro="" textlink="">
          <xdr:nvSpPr>
            <xdr:cNvPr id="5134" name="Object 14" hidden="1">
              <a:extLst>
                <a:ext uri="{63B3BB69-23CF-44E3-9099-C40C66FF867C}">
                  <a14:compatExt spid="_x0000_s51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68</xdr:row>
          <xdr:rowOff>57150</xdr:rowOff>
        </xdr:from>
        <xdr:to>
          <xdr:col>2</xdr:col>
          <xdr:colOff>542925</xdr:colOff>
          <xdr:row>68</xdr:row>
          <xdr:rowOff>285750</xdr:rowOff>
        </xdr:to>
        <xdr:sp macro="" textlink="">
          <xdr:nvSpPr>
            <xdr:cNvPr id="5135" name="Object 15" hidden="1">
              <a:extLst>
                <a:ext uri="{63B3BB69-23CF-44E3-9099-C40C66FF867C}">
                  <a14:compatExt spid="_x0000_s51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67</xdr:row>
          <xdr:rowOff>152400</xdr:rowOff>
        </xdr:from>
        <xdr:to>
          <xdr:col>3</xdr:col>
          <xdr:colOff>809625</xdr:colOff>
          <xdr:row>68</xdr:row>
          <xdr:rowOff>314325</xdr:rowOff>
        </xdr:to>
        <xdr:sp macro="" textlink="">
          <xdr:nvSpPr>
            <xdr:cNvPr id="5136" name="Object 16" hidden="1">
              <a:extLst>
                <a:ext uri="{63B3BB69-23CF-44E3-9099-C40C66FF867C}">
                  <a14:compatExt spid="_x0000_s51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101</xdr:row>
          <xdr:rowOff>57150</xdr:rowOff>
        </xdr:from>
        <xdr:to>
          <xdr:col>2</xdr:col>
          <xdr:colOff>542925</xdr:colOff>
          <xdr:row>101</xdr:row>
          <xdr:rowOff>285750</xdr:rowOff>
        </xdr:to>
        <xdr:sp macro="" textlink="">
          <xdr:nvSpPr>
            <xdr:cNvPr id="5137" name="Object 17" hidden="1">
              <a:extLst>
                <a:ext uri="{63B3BB69-23CF-44E3-9099-C40C66FF867C}">
                  <a14:compatExt spid="_x0000_s51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100</xdr:row>
          <xdr:rowOff>152400</xdr:rowOff>
        </xdr:from>
        <xdr:to>
          <xdr:col>3</xdr:col>
          <xdr:colOff>809625</xdr:colOff>
          <xdr:row>101</xdr:row>
          <xdr:rowOff>314325</xdr:rowOff>
        </xdr:to>
        <xdr:sp macro="" textlink="">
          <xdr:nvSpPr>
            <xdr:cNvPr id="5138" name="Object 18" hidden="1">
              <a:extLst>
                <a:ext uri="{63B3BB69-23CF-44E3-9099-C40C66FF867C}">
                  <a14:compatExt spid="_x0000_s51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390525</xdr:colOff>
          <xdr:row>101</xdr:row>
          <xdr:rowOff>57150</xdr:rowOff>
        </xdr:from>
        <xdr:to>
          <xdr:col>13</xdr:col>
          <xdr:colOff>542925</xdr:colOff>
          <xdr:row>101</xdr:row>
          <xdr:rowOff>285750</xdr:rowOff>
        </xdr:to>
        <xdr:sp macro="" textlink="">
          <xdr:nvSpPr>
            <xdr:cNvPr id="5139" name="Object 19" hidden="1">
              <a:extLst>
                <a:ext uri="{63B3BB69-23CF-44E3-9099-C40C66FF867C}">
                  <a14:compatExt spid="_x0000_s51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504825</xdr:colOff>
          <xdr:row>100</xdr:row>
          <xdr:rowOff>152400</xdr:rowOff>
        </xdr:from>
        <xdr:to>
          <xdr:col>15</xdr:col>
          <xdr:colOff>0</xdr:colOff>
          <xdr:row>101</xdr:row>
          <xdr:rowOff>314325</xdr:rowOff>
        </xdr:to>
        <xdr:sp macro="" textlink="">
          <xdr:nvSpPr>
            <xdr:cNvPr id="5140" name="Object 20" hidden="1">
              <a:extLst>
                <a:ext uri="{63B3BB69-23CF-44E3-9099-C40C66FF867C}">
                  <a14:compatExt spid="_x0000_s51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390525</xdr:colOff>
          <xdr:row>68</xdr:row>
          <xdr:rowOff>57150</xdr:rowOff>
        </xdr:from>
        <xdr:to>
          <xdr:col>13</xdr:col>
          <xdr:colOff>542925</xdr:colOff>
          <xdr:row>68</xdr:row>
          <xdr:rowOff>285750</xdr:rowOff>
        </xdr:to>
        <xdr:sp macro="" textlink="">
          <xdr:nvSpPr>
            <xdr:cNvPr id="5141" name="Object 21" hidden="1">
              <a:extLst>
                <a:ext uri="{63B3BB69-23CF-44E3-9099-C40C66FF867C}">
                  <a14:compatExt spid="_x0000_s51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504825</xdr:colOff>
          <xdr:row>67</xdr:row>
          <xdr:rowOff>152400</xdr:rowOff>
        </xdr:from>
        <xdr:to>
          <xdr:col>15</xdr:col>
          <xdr:colOff>0</xdr:colOff>
          <xdr:row>68</xdr:row>
          <xdr:rowOff>314325</xdr:rowOff>
        </xdr:to>
        <xdr:sp macro="" textlink="">
          <xdr:nvSpPr>
            <xdr:cNvPr id="5142" name="Object 22" hidden="1">
              <a:extLst>
                <a:ext uri="{63B3BB69-23CF-44E3-9099-C40C66FF867C}">
                  <a14:compatExt spid="_x0000_s51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85725</xdr:colOff>
          <xdr:row>1</xdr:row>
          <xdr:rowOff>38100</xdr:rowOff>
        </xdr:from>
        <xdr:to>
          <xdr:col>3</xdr:col>
          <xdr:colOff>885825</xdr:colOff>
          <xdr:row>3</xdr:row>
          <xdr:rowOff>76200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466725</xdr:colOff>
          <xdr:row>33</xdr:row>
          <xdr:rowOff>66675</xdr:rowOff>
        </xdr:from>
        <xdr:to>
          <xdr:col>8</xdr:col>
          <xdr:colOff>647700</xdr:colOff>
          <xdr:row>35</xdr:row>
          <xdr:rowOff>66675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485775</xdr:colOff>
          <xdr:row>64</xdr:row>
          <xdr:rowOff>114300</xdr:rowOff>
        </xdr:from>
        <xdr:to>
          <xdr:col>8</xdr:col>
          <xdr:colOff>666750</xdr:colOff>
          <xdr:row>66</xdr:row>
          <xdr:rowOff>180975</xdr:rowOff>
        </xdr:to>
        <xdr:sp macro="" textlink="">
          <xdr:nvSpPr>
            <xdr:cNvPr id="6147" name="Object 3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514350</xdr:colOff>
          <xdr:row>97</xdr:row>
          <xdr:rowOff>85725</xdr:rowOff>
        </xdr:from>
        <xdr:to>
          <xdr:col>8</xdr:col>
          <xdr:colOff>695325</xdr:colOff>
          <xdr:row>99</xdr:row>
          <xdr:rowOff>85725</xdr:rowOff>
        </xdr:to>
        <xdr:sp macro="" textlink="">
          <xdr:nvSpPr>
            <xdr:cNvPr id="6148" name="Object 4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542925</xdr:colOff>
          <xdr:row>129</xdr:row>
          <xdr:rowOff>66675</xdr:rowOff>
        </xdr:from>
        <xdr:to>
          <xdr:col>9</xdr:col>
          <xdr:colOff>0</xdr:colOff>
          <xdr:row>131</xdr:row>
          <xdr:rowOff>66675</xdr:rowOff>
        </xdr:to>
        <xdr:sp macro="" textlink="">
          <xdr:nvSpPr>
            <xdr:cNvPr id="6149" name="Object 5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438150</xdr:colOff>
          <xdr:row>159</xdr:row>
          <xdr:rowOff>161925</xdr:rowOff>
        </xdr:from>
        <xdr:to>
          <xdr:col>4</xdr:col>
          <xdr:colOff>619125</xdr:colOff>
          <xdr:row>160</xdr:row>
          <xdr:rowOff>314325</xdr:rowOff>
        </xdr:to>
        <xdr:sp macro="" textlink="">
          <xdr:nvSpPr>
            <xdr:cNvPr id="6150" name="Object 6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4</xdr:row>
          <xdr:rowOff>57150</xdr:rowOff>
        </xdr:from>
        <xdr:to>
          <xdr:col>2</xdr:col>
          <xdr:colOff>542925</xdr:colOff>
          <xdr:row>4</xdr:row>
          <xdr:rowOff>285750</xdr:rowOff>
        </xdr:to>
        <xdr:sp macro="" textlink="">
          <xdr:nvSpPr>
            <xdr:cNvPr id="6151" name="Object 7" hidden="1">
              <a:extLst>
                <a:ext uri="{63B3BB69-23CF-44E3-9099-C40C66FF867C}">
                  <a14:compatExt spid="_x0000_s61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3</xdr:row>
          <xdr:rowOff>152400</xdr:rowOff>
        </xdr:from>
        <xdr:to>
          <xdr:col>3</xdr:col>
          <xdr:colOff>809625</xdr:colOff>
          <xdr:row>4</xdr:row>
          <xdr:rowOff>314325</xdr:rowOff>
        </xdr:to>
        <xdr:sp macro="" textlink="">
          <xdr:nvSpPr>
            <xdr:cNvPr id="6152" name="Object 8" hidden="1">
              <a:extLst>
                <a:ext uri="{63B3BB69-23CF-44E3-9099-C40C66FF867C}">
                  <a14:compatExt spid="_x0000_s61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36</xdr:row>
          <xdr:rowOff>57150</xdr:rowOff>
        </xdr:from>
        <xdr:to>
          <xdr:col>2</xdr:col>
          <xdr:colOff>542925</xdr:colOff>
          <xdr:row>36</xdr:row>
          <xdr:rowOff>285750</xdr:rowOff>
        </xdr:to>
        <xdr:sp macro="" textlink="">
          <xdr:nvSpPr>
            <xdr:cNvPr id="6153" name="Object 9" hidden="1">
              <a:extLst>
                <a:ext uri="{63B3BB69-23CF-44E3-9099-C40C66FF867C}">
                  <a14:compatExt spid="_x0000_s61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35</xdr:row>
          <xdr:rowOff>152400</xdr:rowOff>
        </xdr:from>
        <xdr:to>
          <xdr:col>3</xdr:col>
          <xdr:colOff>809625</xdr:colOff>
          <xdr:row>36</xdr:row>
          <xdr:rowOff>314325</xdr:rowOff>
        </xdr:to>
        <xdr:sp macro="" textlink="">
          <xdr:nvSpPr>
            <xdr:cNvPr id="6154" name="Object 10" hidden="1">
              <a:extLst>
                <a:ext uri="{63B3BB69-23CF-44E3-9099-C40C66FF867C}">
                  <a14:compatExt spid="_x0000_s61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68</xdr:row>
          <xdr:rowOff>57150</xdr:rowOff>
        </xdr:from>
        <xdr:to>
          <xdr:col>2</xdr:col>
          <xdr:colOff>542925</xdr:colOff>
          <xdr:row>68</xdr:row>
          <xdr:rowOff>285750</xdr:rowOff>
        </xdr:to>
        <xdr:sp macro="" textlink="">
          <xdr:nvSpPr>
            <xdr:cNvPr id="6155" name="Object 11" hidden="1">
              <a:extLst>
                <a:ext uri="{63B3BB69-23CF-44E3-9099-C40C66FF867C}">
                  <a14:compatExt spid="_x0000_s61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67</xdr:row>
          <xdr:rowOff>152400</xdr:rowOff>
        </xdr:from>
        <xdr:to>
          <xdr:col>3</xdr:col>
          <xdr:colOff>809625</xdr:colOff>
          <xdr:row>68</xdr:row>
          <xdr:rowOff>314325</xdr:rowOff>
        </xdr:to>
        <xdr:sp macro="" textlink="">
          <xdr:nvSpPr>
            <xdr:cNvPr id="6156" name="Object 12" hidden="1">
              <a:extLst>
                <a:ext uri="{63B3BB69-23CF-44E3-9099-C40C66FF867C}">
                  <a14:compatExt spid="_x0000_s61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100</xdr:row>
          <xdr:rowOff>57150</xdr:rowOff>
        </xdr:from>
        <xdr:to>
          <xdr:col>2</xdr:col>
          <xdr:colOff>542925</xdr:colOff>
          <xdr:row>100</xdr:row>
          <xdr:rowOff>285750</xdr:rowOff>
        </xdr:to>
        <xdr:sp macro="" textlink="">
          <xdr:nvSpPr>
            <xdr:cNvPr id="6157" name="Object 13" hidden="1">
              <a:extLst>
                <a:ext uri="{63B3BB69-23CF-44E3-9099-C40C66FF867C}">
                  <a14:compatExt spid="_x0000_s61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99</xdr:row>
          <xdr:rowOff>152400</xdr:rowOff>
        </xdr:from>
        <xdr:to>
          <xdr:col>3</xdr:col>
          <xdr:colOff>809625</xdr:colOff>
          <xdr:row>100</xdr:row>
          <xdr:rowOff>314325</xdr:rowOff>
        </xdr:to>
        <xdr:sp macro="" textlink="">
          <xdr:nvSpPr>
            <xdr:cNvPr id="6158" name="Object 14" hidden="1">
              <a:extLst>
                <a:ext uri="{63B3BB69-23CF-44E3-9099-C40C66FF867C}">
                  <a14:compatExt spid="_x0000_s61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390525</xdr:colOff>
          <xdr:row>132</xdr:row>
          <xdr:rowOff>57150</xdr:rowOff>
        </xdr:from>
        <xdr:to>
          <xdr:col>2</xdr:col>
          <xdr:colOff>542925</xdr:colOff>
          <xdr:row>132</xdr:row>
          <xdr:rowOff>285750</xdr:rowOff>
        </xdr:to>
        <xdr:sp macro="" textlink="">
          <xdr:nvSpPr>
            <xdr:cNvPr id="6159" name="Object 15" hidden="1">
              <a:extLst>
                <a:ext uri="{63B3BB69-23CF-44E3-9099-C40C66FF867C}">
                  <a14:compatExt spid="_x0000_s61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504825</xdr:colOff>
          <xdr:row>131</xdr:row>
          <xdr:rowOff>152400</xdr:rowOff>
        </xdr:from>
        <xdr:to>
          <xdr:col>3</xdr:col>
          <xdr:colOff>809625</xdr:colOff>
          <xdr:row>132</xdr:row>
          <xdr:rowOff>314325</xdr:rowOff>
        </xdr:to>
        <xdr:sp macro="" textlink="">
          <xdr:nvSpPr>
            <xdr:cNvPr id="6160" name="Object 16" hidden="1">
              <a:extLst>
                <a:ext uri="{63B3BB69-23CF-44E3-9099-C40C66FF867C}">
                  <a14:compatExt spid="_x0000_s61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57150</xdr:colOff>
          <xdr:row>1</xdr:row>
          <xdr:rowOff>95250</xdr:rowOff>
        </xdr:from>
        <xdr:to>
          <xdr:col>5</xdr:col>
          <xdr:colOff>495300</xdr:colOff>
          <xdr:row>3</xdr:row>
          <xdr:rowOff>38100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295275</xdr:colOff>
          <xdr:row>1</xdr:row>
          <xdr:rowOff>9525</xdr:rowOff>
        </xdr:from>
        <xdr:to>
          <xdr:col>9</xdr:col>
          <xdr:colOff>561975</xdr:colOff>
          <xdr:row>1</xdr:row>
          <xdr:rowOff>152400</xdr:rowOff>
        </xdr:to>
        <xdr:sp macro="" textlink="">
          <xdr:nvSpPr>
            <xdr:cNvPr id="7170" name="Object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276225</xdr:colOff>
          <xdr:row>32</xdr:row>
          <xdr:rowOff>95250</xdr:rowOff>
        </xdr:from>
        <xdr:to>
          <xdr:col>1</xdr:col>
          <xdr:colOff>762000</xdr:colOff>
          <xdr:row>38</xdr:row>
          <xdr:rowOff>114300</xdr:rowOff>
        </xdr:to>
        <xdr:sp macro="" textlink="">
          <xdr:nvSpPr>
            <xdr:cNvPr id="7171" name="Object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419100</xdr:colOff>
          <xdr:row>4</xdr:row>
          <xdr:rowOff>57150</xdr:rowOff>
        </xdr:from>
        <xdr:to>
          <xdr:col>2</xdr:col>
          <xdr:colOff>571500</xdr:colOff>
          <xdr:row>4</xdr:row>
          <xdr:rowOff>276225</xdr:rowOff>
        </xdr:to>
        <xdr:sp macro="" textlink="">
          <xdr:nvSpPr>
            <xdr:cNvPr id="7172" name="Object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762000</xdr:colOff>
          <xdr:row>3</xdr:row>
          <xdr:rowOff>142875</xdr:rowOff>
        </xdr:from>
        <xdr:to>
          <xdr:col>3</xdr:col>
          <xdr:colOff>1066800</xdr:colOff>
          <xdr:row>4</xdr:row>
          <xdr:rowOff>304800</xdr:rowOff>
        </xdr:to>
        <xdr:sp macro="" textlink="">
          <xdr:nvSpPr>
            <xdr:cNvPr id="7173" name="Object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438150</xdr:colOff>
          <xdr:row>32</xdr:row>
          <xdr:rowOff>180975</xdr:rowOff>
        </xdr:from>
        <xdr:to>
          <xdr:col>2</xdr:col>
          <xdr:colOff>704850</xdr:colOff>
          <xdr:row>32</xdr:row>
          <xdr:rowOff>323850</xdr:rowOff>
        </xdr:to>
        <xdr:sp macro="" textlink="">
          <xdr:nvSpPr>
            <xdr:cNvPr id="7174" name="Object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781050</xdr:colOff>
          <xdr:row>32</xdr:row>
          <xdr:rowOff>47625</xdr:rowOff>
        </xdr:from>
        <xdr:to>
          <xdr:col>3</xdr:col>
          <xdr:colOff>1085850</xdr:colOff>
          <xdr:row>32</xdr:row>
          <xdr:rowOff>381000</xdr:rowOff>
        </xdr:to>
        <xdr:sp macro="" textlink="">
          <xdr:nvSpPr>
            <xdr:cNvPr id="7175" name="Object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2</xdr:row>
          <xdr:rowOff>38100</xdr:rowOff>
        </xdr:from>
        <xdr:to>
          <xdr:col>9</xdr:col>
          <xdr:colOff>914400</xdr:colOff>
          <xdr:row>3</xdr:row>
          <xdr:rowOff>114300</xdr:rowOff>
        </xdr:to>
        <xdr:sp macro="" textlink="">
          <xdr:nvSpPr>
            <xdr:cNvPr id="7176" name="Object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1</xdr:row>
          <xdr:rowOff>142875</xdr:rowOff>
        </xdr:from>
        <xdr:to>
          <xdr:col>2</xdr:col>
          <xdr:colOff>161925</xdr:colOff>
          <xdr:row>7</xdr:row>
          <xdr:rowOff>161925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647700</xdr:colOff>
          <xdr:row>3</xdr:row>
          <xdr:rowOff>28575</xdr:rowOff>
        </xdr:from>
        <xdr:to>
          <xdr:col>9</xdr:col>
          <xdr:colOff>914400</xdr:colOff>
          <xdr:row>4</xdr:row>
          <xdr:rowOff>9525</xdr:rowOff>
        </xdr:to>
        <xdr:sp macro="" textlink="">
          <xdr:nvSpPr>
            <xdr:cNvPr id="8194" name="Object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628650</xdr:colOff>
          <xdr:row>4</xdr:row>
          <xdr:rowOff>0</xdr:rowOff>
        </xdr:from>
        <xdr:to>
          <xdr:col>9</xdr:col>
          <xdr:colOff>904875</xdr:colOff>
          <xdr:row>5</xdr:row>
          <xdr:rowOff>38100</xdr:rowOff>
        </xdr:to>
        <xdr:sp macro="" textlink="">
          <xdr:nvSpPr>
            <xdr:cNvPr id="8195" name="Object 3" hidden="1">
              <a:extLst>
                <a:ext uri="{63B3BB69-23CF-44E3-9099-C40C66FF867C}">
                  <a14:compatExt spid="_x0000_s81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657225</xdr:colOff>
          <xdr:row>5</xdr:row>
          <xdr:rowOff>19050</xdr:rowOff>
        </xdr:from>
        <xdr:to>
          <xdr:col>9</xdr:col>
          <xdr:colOff>923925</xdr:colOff>
          <xdr:row>6</xdr:row>
          <xdr:rowOff>19050</xdr:rowOff>
        </xdr:to>
        <xdr:sp macro="" textlink="">
          <xdr:nvSpPr>
            <xdr:cNvPr id="8196" name="Object 4" hidden="1">
              <a:extLst>
                <a:ext uri="{63B3BB69-23CF-44E3-9099-C40C66FF867C}">
                  <a14:compatExt spid="_x0000_s81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200025</xdr:colOff>
          <xdr:row>3</xdr:row>
          <xdr:rowOff>76200</xdr:rowOff>
        </xdr:from>
        <xdr:to>
          <xdr:col>8</xdr:col>
          <xdr:colOff>695325</xdr:colOff>
          <xdr:row>5</xdr:row>
          <xdr:rowOff>142875</xdr:rowOff>
        </xdr:to>
        <xdr:sp macro="" textlink="">
          <xdr:nvSpPr>
            <xdr:cNvPr id="8197" name="Object 5" hidden="1">
              <a:extLst>
                <a:ext uri="{63B3BB69-23CF-44E3-9099-C40C66FF867C}">
                  <a14:compatExt spid="_x0000_s8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361950</xdr:colOff>
          <xdr:row>7</xdr:row>
          <xdr:rowOff>152400</xdr:rowOff>
        </xdr:from>
        <xdr:to>
          <xdr:col>5</xdr:col>
          <xdr:colOff>666750</xdr:colOff>
          <xdr:row>8</xdr:row>
          <xdr:rowOff>314325</xdr:rowOff>
        </xdr:to>
        <xdr:sp macro="" textlink="">
          <xdr:nvSpPr>
            <xdr:cNvPr id="8198" name="Object 6" hidden="1">
              <a:extLst>
                <a:ext uri="{63B3BB69-23CF-44E3-9099-C40C66FF867C}">
                  <a14:compatExt spid="_x0000_s81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323850</xdr:colOff>
          <xdr:row>8</xdr:row>
          <xdr:rowOff>28575</xdr:rowOff>
        </xdr:from>
        <xdr:to>
          <xdr:col>2</xdr:col>
          <xdr:colOff>542925</xdr:colOff>
          <xdr:row>9</xdr:row>
          <xdr:rowOff>9525</xdr:rowOff>
        </xdr:to>
        <xdr:sp macro="" textlink="">
          <xdr:nvSpPr>
            <xdr:cNvPr id="8199" name="Object 7" hidden="1">
              <a:extLst>
                <a:ext uri="{63B3BB69-23CF-44E3-9099-C40C66FF867C}">
                  <a14:compatExt spid="_x0000_s81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866775</xdr:colOff>
          <xdr:row>7</xdr:row>
          <xdr:rowOff>133350</xdr:rowOff>
        </xdr:from>
        <xdr:to>
          <xdr:col>4</xdr:col>
          <xdr:colOff>1095375</xdr:colOff>
          <xdr:row>8</xdr:row>
          <xdr:rowOff>295275</xdr:rowOff>
        </xdr:to>
        <xdr:sp macro="" textlink="">
          <xdr:nvSpPr>
            <xdr:cNvPr id="8200" name="Object 8" hidden="1">
              <a:extLst>
                <a:ext uri="{63B3BB69-23CF-44E3-9099-C40C66FF867C}">
                  <a14:compatExt spid="_x0000_s82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790575</xdr:colOff>
          <xdr:row>7</xdr:row>
          <xdr:rowOff>104775</xdr:rowOff>
        </xdr:from>
        <xdr:to>
          <xdr:col>3</xdr:col>
          <xdr:colOff>1019175</xdr:colOff>
          <xdr:row>8</xdr:row>
          <xdr:rowOff>276225</xdr:rowOff>
        </xdr:to>
        <xdr:sp macro="" textlink="">
          <xdr:nvSpPr>
            <xdr:cNvPr id="8201" name="Object 9" hidden="1">
              <a:extLst>
                <a:ext uri="{63B3BB69-23CF-44E3-9099-C40C66FF867C}">
                  <a14:compatExt spid="_x0000_s82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400050</xdr:colOff>
          <xdr:row>35</xdr:row>
          <xdr:rowOff>142875</xdr:rowOff>
        </xdr:from>
        <xdr:to>
          <xdr:col>6</xdr:col>
          <xdr:colOff>704850</xdr:colOff>
          <xdr:row>36</xdr:row>
          <xdr:rowOff>304800</xdr:rowOff>
        </xdr:to>
        <xdr:sp macro="" textlink="">
          <xdr:nvSpPr>
            <xdr:cNvPr id="8202" name="Object 10" hidden="1">
              <a:extLst>
                <a:ext uri="{63B3BB69-23CF-44E3-9099-C40C66FF867C}">
                  <a14:compatExt spid="_x0000_s82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876300</xdr:colOff>
          <xdr:row>36</xdr:row>
          <xdr:rowOff>95250</xdr:rowOff>
        </xdr:from>
        <xdr:to>
          <xdr:col>4</xdr:col>
          <xdr:colOff>1143000</xdr:colOff>
          <xdr:row>36</xdr:row>
          <xdr:rowOff>247650</xdr:rowOff>
        </xdr:to>
        <xdr:sp macro="" textlink="">
          <xdr:nvSpPr>
            <xdr:cNvPr id="8203" name="Object 11" hidden="1">
              <a:extLst>
                <a:ext uri="{63B3BB69-23CF-44E3-9099-C40C66FF867C}">
                  <a14:compatExt spid="_x0000_s82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419100</xdr:colOff>
          <xdr:row>36</xdr:row>
          <xdr:rowOff>66675</xdr:rowOff>
        </xdr:from>
        <xdr:to>
          <xdr:col>5</xdr:col>
          <xdr:colOff>695325</xdr:colOff>
          <xdr:row>36</xdr:row>
          <xdr:rowOff>276225</xdr:rowOff>
        </xdr:to>
        <xdr:sp macro="" textlink="">
          <xdr:nvSpPr>
            <xdr:cNvPr id="8204" name="Object 12" hidden="1">
              <a:extLst>
                <a:ext uri="{63B3BB69-23CF-44E3-9099-C40C66FF867C}">
                  <a14:compatExt spid="_x0000_s82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342900</xdr:colOff>
          <xdr:row>2</xdr:row>
          <xdr:rowOff>152400</xdr:rowOff>
        </xdr:from>
        <xdr:to>
          <xdr:col>2</xdr:col>
          <xdr:colOff>647700</xdr:colOff>
          <xdr:row>3</xdr:row>
          <xdr:rowOff>314325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5.wmf"/><Relationship Id="rId18" Type="http://schemas.openxmlformats.org/officeDocument/2006/relationships/oleObject" Target="../embeddings/oleObject9.bin"/><Relationship Id="rId26" Type="http://schemas.openxmlformats.org/officeDocument/2006/relationships/oleObject" Target="../embeddings/oleObject14.bin"/><Relationship Id="rId39" Type="http://schemas.openxmlformats.org/officeDocument/2006/relationships/oleObject" Target="../embeddings/oleObject23.bin"/><Relationship Id="rId21" Type="http://schemas.openxmlformats.org/officeDocument/2006/relationships/oleObject" Target="../embeddings/oleObject11.bin"/><Relationship Id="rId34" Type="http://schemas.openxmlformats.org/officeDocument/2006/relationships/oleObject" Target="../embeddings/oleObject19.bin"/><Relationship Id="rId42" Type="http://schemas.openxmlformats.org/officeDocument/2006/relationships/image" Target="../media/image15.wmf"/><Relationship Id="rId7" Type="http://schemas.openxmlformats.org/officeDocument/2006/relationships/image" Target="../media/image2.wmf"/><Relationship Id="rId2" Type="http://schemas.openxmlformats.org/officeDocument/2006/relationships/drawing" Target="../drawings/drawing1.xml"/><Relationship Id="rId16" Type="http://schemas.openxmlformats.org/officeDocument/2006/relationships/oleObject" Target="../embeddings/oleObject7.bin"/><Relationship Id="rId20" Type="http://schemas.openxmlformats.org/officeDocument/2006/relationships/image" Target="../media/image7.wmf"/><Relationship Id="rId29" Type="http://schemas.openxmlformats.org/officeDocument/2006/relationships/image" Target="../media/image10.wmf"/><Relationship Id="rId41" Type="http://schemas.openxmlformats.org/officeDocument/2006/relationships/oleObject" Target="../embeddings/oleObject24.bin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wmf"/><Relationship Id="rId24" Type="http://schemas.openxmlformats.org/officeDocument/2006/relationships/image" Target="../media/image9.wmf"/><Relationship Id="rId32" Type="http://schemas.openxmlformats.org/officeDocument/2006/relationships/oleObject" Target="../embeddings/oleObject18.bin"/><Relationship Id="rId37" Type="http://schemas.openxmlformats.org/officeDocument/2006/relationships/oleObject" Target="../embeddings/oleObject22.bin"/><Relationship Id="rId40" Type="http://schemas.openxmlformats.org/officeDocument/2006/relationships/image" Target="../media/image14.wmf"/><Relationship Id="rId5" Type="http://schemas.openxmlformats.org/officeDocument/2006/relationships/image" Target="../media/image1.wmf"/><Relationship Id="rId15" Type="http://schemas.openxmlformats.org/officeDocument/2006/relationships/image" Target="../media/image6.wmf"/><Relationship Id="rId23" Type="http://schemas.openxmlformats.org/officeDocument/2006/relationships/oleObject" Target="../embeddings/oleObject12.bin"/><Relationship Id="rId28" Type="http://schemas.openxmlformats.org/officeDocument/2006/relationships/oleObject" Target="../embeddings/oleObject16.bin"/><Relationship Id="rId36" Type="http://schemas.openxmlformats.org/officeDocument/2006/relationships/oleObject" Target="../embeddings/oleObject21.bin"/><Relationship Id="rId10" Type="http://schemas.openxmlformats.org/officeDocument/2006/relationships/oleObject" Target="../embeddings/oleObject4.bin"/><Relationship Id="rId19" Type="http://schemas.openxmlformats.org/officeDocument/2006/relationships/oleObject" Target="../embeddings/oleObject10.bin"/><Relationship Id="rId31" Type="http://schemas.openxmlformats.org/officeDocument/2006/relationships/image" Target="../media/image11.w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wmf"/><Relationship Id="rId14" Type="http://schemas.openxmlformats.org/officeDocument/2006/relationships/oleObject" Target="../embeddings/oleObject6.bin"/><Relationship Id="rId22" Type="http://schemas.openxmlformats.org/officeDocument/2006/relationships/image" Target="../media/image8.wmf"/><Relationship Id="rId27" Type="http://schemas.openxmlformats.org/officeDocument/2006/relationships/oleObject" Target="../embeddings/oleObject15.bin"/><Relationship Id="rId30" Type="http://schemas.openxmlformats.org/officeDocument/2006/relationships/oleObject" Target="../embeddings/oleObject17.bin"/><Relationship Id="rId35" Type="http://schemas.openxmlformats.org/officeDocument/2006/relationships/oleObject" Target="../embeddings/oleObject20.bin"/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12" Type="http://schemas.openxmlformats.org/officeDocument/2006/relationships/oleObject" Target="../embeddings/oleObject5.bin"/><Relationship Id="rId17" Type="http://schemas.openxmlformats.org/officeDocument/2006/relationships/oleObject" Target="../embeddings/oleObject8.bin"/><Relationship Id="rId25" Type="http://schemas.openxmlformats.org/officeDocument/2006/relationships/oleObject" Target="../embeddings/oleObject13.bin"/><Relationship Id="rId33" Type="http://schemas.openxmlformats.org/officeDocument/2006/relationships/image" Target="../media/image12.wmf"/><Relationship Id="rId38" Type="http://schemas.openxmlformats.org/officeDocument/2006/relationships/image" Target="../media/image13.wmf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oleObject" Target="../embeddings/oleObject30.bin"/><Relationship Id="rId18" Type="http://schemas.openxmlformats.org/officeDocument/2006/relationships/image" Target="../media/image3.wmf"/><Relationship Id="rId26" Type="http://schemas.openxmlformats.org/officeDocument/2006/relationships/oleObject" Target="../embeddings/oleObject39.bin"/><Relationship Id="rId3" Type="http://schemas.openxmlformats.org/officeDocument/2006/relationships/oleObject" Target="../embeddings/oleObject25.bin"/><Relationship Id="rId21" Type="http://schemas.openxmlformats.org/officeDocument/2006/relationships/oleObject" Target="../embeddings/oleObject34.bin"/><Relationship Id="rId7" Type="http://schemas.openxmlformats.org/officeDocument/2006/relationships/oleObject" Target="../embeddings/oleObject27.bin"/><Relationship Id="rId12" Type="http://schemas.openxmlformats.org/officeDocument/2006/relationships/image" Target="../media/image20.wmf"/><Relationship Id="rId17" Type="http://schemas.openxmlformats.org/officeDocument/2006/relationships/oleObject" Target="../embeddings/oleObject32.bin"/><Relationship Id="rId25" Type="http://schemas.openxmlformats.org/officeDocument/2006/relationships/oleObject" Target="../embeddings/oleObject38.bin"/><Relationship Id="rId33" Type="http://schemas.openxmlformats.org/officeDocument/2006/relationships/oleObject" Target="../embeddings/oleObject46.bin"/><Relationship Id="rId2" Type="http://schemas.openxmlformats.org/officeDocument/2006/relationships/vmlDrawing" Target="../drawings/vmlDrawing2.vml"/><Relationship Id="rId16" Type="http://schemas.openxmlformats.org/officeDocument/2006/relationships/image" Target="../media/image22.wmf"/><Relationship Id="rId20" Type="http://schemas.openxmlformats.org/officeDocument/2006/relationships/image" Target="../media/image23.wmf"/><Relationship Id="rId29" Type="http://schemas.openxmlformats.org/officeDocument/2006/relationships/oleObject" Target="../embeddings/oleObject42.bin"/><Relationship Id="rId1" Type="http://schemas.openxmlformats.org/officeDocument/2006/relationships/drawing" Target="../drawings/drawing2.xml"/><Relationship Id="rId6" Type="http://schemas.openxmlformats.org/officeDocument/2006/relationships/image" Target="../media/image17.wmf"/><Relationship Id="rId11" Type="http://schemas.openxmlformats.org/officeDocument/2006/relationships/oleObject" Target="../embeddings/oleObject29.bin"/><Relationship Id="rId24" Type="http://schemas.openxmlformats.org/officeDocument/2006/relationships/oleObject" Target="../embeddings/oleObject37.bin"/><Relationship Id="rId32" Type="http://schemas.openxmlformats.org/officeDocument/2006/relationships/oleObject" Target="../embeddings/oleObject45.bin"/><Relationship Id="rId5" Type="http://schemas.openxmlformats.org/officeDocument/2006/relationships/oleObject" Target="../embeddings/oleObject26.bin"/><Relationship Id="rId15" Type="http://schemas.openxmlformats.org/officeDocument/2006/relationships/oleObject" Target="../embeddings/oleObject31.bin"/><Relationship Id="rId23" Type="http://schemas.openxmlformats.org/officeDocument/2006/relationships/oleObject" Target="../embeddings/oleObject36.bin"/><Relationship Id="rId28" Type="http://schemas.openxmlformats.org/officeDocument/2006/relationships/oleObject" Target="../embeddings/oleObject41.bin"/><Relationship Id="rId10" Type="http://schemas.openxmlformats.org/officeDocument/2006/relationships/image" Target="../media/image19.wmf"/><Relationship Id="rId19" Type="http://schemas.openxmlformats.org/officeDocument/2006/relationships/oleObject" Target="../embeddings/oleObject33.bin"/><Relationship Id="rId31" Type="http://schemas.openxmlformats.org/officeDocument/2006/relationships/oleObject" Target="../embeddings/oleObject44.bin"/><Relationship Id="rId4" Type="http://schemas.openxmlformats.org/officeDocument/2006/relationships/image" Target="../media/image16.wmf"/><Relationship Id="rId9" Type="http://schemas.openxmlformats.org/officeDocument/2006/relationships/oleObject" Target="../embeddings/oleObject28.bin"/><Relationship Id="rId14" Type="http://schemas.openxmlformats.org/officeDocument/2006/relationships/image" Target="../media/image21.wmf"/><Relationship Id="rId22" Type="http://schemas.openxmlformats.org/officeDocument/2006/relationships/oleObject" Target="../embeddings/oleObject35.bin"/><Relationship Id="rId27" Type="http://schemas.openxmlformats.org/officeDocument/2006/relationships/oleObject" Target="../embeddings/oleObject40.bin"/><Relationship Id="rId30" Type="http://schemas.openxmlformats.org/officeDocument/2006/relationships/oleObject" Target="../embeddings/oleObject43.bin"/><Relationship Id="rId8" Type="http://schemas.openxmlformats.org/officeDocument/2006/relationships/image" Target="../media/image18.wmf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50.bin"/><Relationship Id="rId13" Type="http://schemas.openxmlformats.org/officeDocument/2006/relationships/image" Target="../media/image3.wmf"/><Relationship Id="rId18" Type="http://schemas.openxmlformats.org/officeDocument/2006/relationships/oleObject" Target="../embeddings/oleObject58.bin"/><Relationship Id="rId3" Type="http://schemas.openxmlformats.org/officeDocument/2006/relationships/oleObject" Target="../embeddings/oleObject47.bin"/><Relationship Id="rId21" Type="http://schemas.openxmlformats.org/officeDocument/2006/relationships/oleObject" Target="../embeddings/oleObject61.bin"/><Relationship Id="rId7" Type="http://schemas.openxmlformats.org/officeDocument/2006/relationships/oleObject" Target="../embeddings/oleObject49.bin"/><Relationship Id="rId12" Type="http://schemas.openxmlformats.org/officeDocument/2006/relationships/oleObject" Target="../embeddings/oleObject53.bin"/><Relationship Id="rId17" Type="http://schemas.openxmlformats.org/officeDocument/2006/relationships/oleObject" Target="../embeddings/oleObject57.bin"/><Relationship Id="rId2" Type="http://schemas.openxmlformats.org/officeDocument/2006/relationships/vmlDrawing" Target="../drawings/vmlDrawing3.vml"/><Relationship Id="rId16" Type="http://schemas.openxmlformats.org/officeDocument/2006/relationships/oleObject" Target="../embeddings/oleObject56.bin"/><Relationship Id="rId20" Type="http://schemas.openxmlformats.org/officeDocument/2006/relationships/oleObject" Target="../embeddings/oleObject60.bin"/><Relationship Id="rId1" Type="http://schemas.openxmlformats.org/officeDocument/2006/relationships/drawing" Target="../drawings/drawing3.xml"/><Relationship Id="rId6" Type="http://schemas.openxmlformats.org/officeDocument/2006/relationships/image" Target="../media/image25.wmf"/><Relationship Id="rId11" Type="http://schemas.openxmlformats.org/officeDocument/2006/relationships/image" Target="../media/image23.wmf"/><Relationship Id="rId5" Type="http://schemas.openxmlformats.org/officeDocument/2006/relationships/oleObject" Target="../embeddings/oleObject48.bin"/><Relationship Id="rId15" Type="http://schemas.openxmlformats.org/officeDocument/2006/relationships/oleObject" Target="../embeddings/oleObject55.bin"/><Relationship Id="rId10" Type="http://schemas.openxmlformats.org/officeDocument/2006/relationships/oleObject" Target="../embeddings/oleObject52.bin"/><Relationship Id="rId19" Type="http://schemas.openxmlformats.org/officeDocument/2006/relationships/oleObject" Target="../embeddings/oleObject59.bin"/><Relationship Id="rId4" Type="http://schemas.openxmlformats.org/officeDocument/2006/relationships/image" Target="../media/image24.wmf"/><Relationship Id="rId9" Type="http://schemas.openxmlformats.org/officeDocument/2006/relationships/oleObject" Target="../embeddings/oleObject51.bin"/><Relationship Id="rId14" Type="http://schemas.openxmlformats.org/officeDocument/2006/relationships/oleObject" Target="../embeddings/oleObject54.bin"/><Relationship Id="rId22" Type="http://schemas.openxmlformats.org/officeDocument/2006/relationships/oleObject" Target="../embeddings/oleObject6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8.wmf"/><Relationship Id="rId13" Type="http://schemas.openxmlformats.org/officeDocument/2006/relationships/oleObject" Target="../embeddings/oleObject68.bin"/><Relationship Id="rId3" Type="http://schemas.openxmlformats.org/officeDocument/2006/relationships/oleObject" Target="../embeddings/oleObject63.bin"/><Relationship Id="rId7" Type="http://schemas.openxmlformats.org/officeDocument/2006/relationships/oleObject" Target="../embeddings/oleObject65.bin"/><Relationship Id="rId12" Type="http://schemas.openxmlformats.org/officeDocument/2006/relationships/image" Target="../media/image23.wmf"/><Relationship Id="rId2" Type="http://schemas.openxmlformats.org/officeDocument/2006/relationships/vmlDrawing" Target="../drawings/vmlDrawing4.vml"/><Relationship Id="rId16" Type="http://schemas.openxmlformats.org/officeDocument/2006/relationships/image" Target="../media/image29.emf"/><Relationship Id="rId1" Type="http://schemas.openxmlformats.org/officeDocument/2006/relationships/drawing" Target="../drawings/drawing4.xml"/><Relationship Id="rId6" Type="http://schemas.openxmlformats.org/officeDocument/2006/relationships/image" Target="../media/image27.wmf"/><Relationship Id="rId11" Type="http://schemas.openxmlformats.org/officeDocument/2006/relationships/oleObject" Target="../embeddings/oleObject67.bin"/><Relationship Id="rId5" Type="http://schemas.openxmlformats.org/officeDocument/2006/relationships/oleObject" Target="../embeddings/oleObject64.bin"/><Relationship Id="rId15" Type="http://schemas.openxmlformats.org/officeDocument/2006/relationships/oleObject" Target="../embeddings/oleObject70.bin"/><Relationship Id="rId10" Type="http://schemas.openxmlformats.org/officeDocument/2006/relationships/image" Target="../media/image3.wmf"/><Relationship Id="rId4" Type="http://schemas.openxmlformats.org/officeDocument/2006/relationships/image" Target="../media/image26.wmf"/><Relationship Id="rId9" Type="http://schemas.openxmlformats.org/officeDocument/2006/relationships/oleObject" Target="../embeddings/oleObject66.bin"/><Relationship Id="rId14" Type="http://schemas.openxmlformats.org/officeDocument/2006/relationships/oleObject" Target="../embeddings/oleObject69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image" Target="../media/image31.wmf"/><Relationship Id="rId13" Type="http://schemas.openxmlformats.org/officeDocument/2006/relationships/oleObject" Target="../embeddings/oleObject76.bin"/><Relationship Id="rId18" Type="http://schemas.openxmlformats.org/officeDocument/2006/relationships/image" Target="../media/image34.wmf"/><Relationship Id="rId3" Type="http://schemas.openxmlformats.org/officeDocument/2006/relationships/oleObject" Target="../embeddings/oleObject71.bin"/><Relationship Id="rId21" Type="http://schemas.openxmlformats.org/officeDocument/2006/relationships/oleObject" Target="../embeddings/oleObject80.bin"/><Relationship Id="rId7" Type="http://schemas.openxmlformats.org/officeDocument/2006/relationships/oleObject" Target="../embeddings/oleObject73.bin"/><Relationship Id="rId12" Type="http://schemas.openxmlformats.org/officeDocument/2006/relationships/image" Target="../media/image33.emf"/><Relationship Id="rId17" Type="http://schemas.openxmlformats.org/officeDocument/2006/relationships/oleObject" Target="../embeddings/oleObject78.bin"/><Relationship Id="rId2" Type="http://schemas.openxmlformats.org/officeDocument/2006/relationships/vmlDrawing" Target="../drawings/vmlDrawing5.vml"/><Relationship Id="rId16" Type="http://schemas.openxmlformats.org/officeDocument/2006/relationships/image" Target="../media/image3.wmf"/><Relationship Id="rId20" Type="http://schemas.openxmlformats.org/officeDocument/2006/relationships/image" Target="../media/image35.wmf"/><Relationship Id="rId1" Type="http://schemas.openxmlformats.org/officeDocument/2006/relationships/drawing" Target="../drawings/drawing5.xml"/><Relationship Id="rId6" Type="http://schemas.openxmlformats.org/officeDocument/2006/relationships/image" Target="../media/image27.wmf"/><Relationship Id="rId11" Type="http://schemas.openxmlformats.org/officeDocument/2006/relationships/oleObject" Target="../embeddings/oleObject75.bin"/><Relationship Id="rId5" Type="http://schemas.openxmlformats.org/officeDocument/2006/relationships/oleObject" Target="../embeddings/oleObject72.bin"/><Relationship Id="rId15" Type="http://schemas.openxmlformats.org/officeDocument/2006/relationships/oleObject" Target="../embeddings/oleObject77.bin"/><Relationship Id="rId23" Type="http://schemas.openxmlformats.org/officeDocument/2006/relationships/oleObject" Target="../embeddings/oleObject82.bin"/><Relationship Id="rId10" Type="http://schemas.openxmlformats.org/officeDocument/2006/relationships/image" Target="../media/image32.wmf"/><Relationship Id="rId19" Type="http://schemas.openxmlformats.org/officeDocument/2006/relationships/oleObject" Target="../embeddings/oleObject79.bin"/><Relationship Id="rId4" Type="http://schemas.openxmlformats.org/officeDocument/2006/relationships/image" Target="../media/image30.wmf"/><Relationship Id="rId9" Type="http://schemas.openxmlformats.org/officeDocument/2006/relationships/oleObject" Target="../embeddings/oleObject74.bin"/><Relationship Id="rId14" Type="http://schemas.openxmlformats.org/officeDocument/2006/relationships/image" Target="../media/image23.wmf"/><Relationship Id="rId22" Type="http://schemas.openxmlformats.org/officeDocument/2006/relationships/oleObject" Target="../embeddings/oleObject8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83.bin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Relationship Id="rId4" Type="http://schemas.openxmlformats.org/officeDocument/2006/relationships/image" Target="../media/image23.w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L138"/>
  <sheetViews>
    <sheetView showGridLines="0" zoomScaleNormal="100" workbookViewId="0">
      <selection activeCell="F4" sqref="F4"/>
    </sheetView>
  </sheetViews>
  <sheetFormatPr baseColWidth="10" defaultColWidth="11.42578125" defaultRowHeight="12" x14ac:dyDescent="0.2"/>
  <cols>
    <col min="1" max="1" width="4" style="2" customWidth="1"/>
    <col min="2" max="2" width="13.140625" style="2" bestFit="1" customWidth="1"/>
    <col min="3" max="4" width="11.7109375" style="2" customWidth="1"/>
    <col min="5" max="6" width="12.28515625" style="2" bestFit="1" customWidth="1"/>
    <col min="7" max="7" width="19.7109375" style="2" bestFit="1" customWidth="1"/>
    <col min="8" max="8" width="20.7109375" style="2" customWidth="1"/>
    <col min="9" max="255" width="11.42578125" style="2"/>
    <col min="256" max="256" width="4" style="2" customWidth="1"/>
    <col min="257" max="257" width="7.7109375" style="2" customWidth="1"/>
    <col min="258" max="258" width="13.140625" style="2" bestFit="1" customWidth="1"/>
    <col min="259" max="263" width="11.7109375" style="2" customWidth="1"/>
    <col min="264" max="264" width="20.7109375" style="2" customWidth="1"/>
    <col min="265" max="511" width="11.42578125" style="2"/>
    <col min="512" max="512" width="4" style="2" customWidth="1"/>
    <col min="513" max="513" width="7.7109375" style="2" customWidth="1"/>
    <col min="514" max="514" width="13.140625" style="2" bestFit="1" customWidth="1"/>
    <col min="515" max="519" width="11.7109375" style="2" customWidth="1"/>
    <col min="520" max="520" width="20.7109375" style="2" customWidth="1"/>
    <col min="521" max="767" width="11.42578125" style="2"/>
    <col min="768" max="768" width="4" style="2" customWidth="1"/>
    <col min="769" max="769" width="7.7109375" style="2" customWidth="1"/>
    <col min="770" max="770" width="13.140625" style="2" bestFit="1" customWidth="1"/>
    <col min="771" max="775" width="11.7109375" style="2" customWidth="1"/>
    <col min="776" max="776" width="20.7109375" style="2" customWidth="1"/>
    <col min="777" max="1023" width="11.42578125" style="2"/>
    <col min="1024" max="1024" width="4" style="2" customWidth="1"/>
    <col min="1025" max="1025" width="7.7109375" style="2" customWidth="1"/>
    <col min="1026" max="1026" width="13.140625" style="2" bestFit="1" customWidth="1"/>
    <col min="1027" max="1031" width="11.7109375" style="2" customWidth="1"/>
    <col min="1032" max="1032" width="20.7109375" style="2" customWidth="1"/>
    <col min="1033" max="1279" width="11.42578125" style="2"/>
    <col min="1280" max="1280" width="4" style="2" customWidth="1"/>
    <col min="1281" max="1281" width="7.7109375" style="2" customWidth="1"/>
    <col min="1282" max="1282" width="13.140625" style="2" bestFit="1" customWidth="1"/>
    <col min="1283" max="1287" width="11.7109375" style="2" customWidth="1"/>
    <col min="1288" max="1288" width="20.7109375" style="2" customWidth="1"/>
    <col min="1289" max="1535" width="11.42578125" style="2"/>
    <col min="1536" max="1536" width="4" style="2" customWidth="1"/>
    <col min="1537" max="1537" width="7.7109375" style="2" customWidth="1"/>
    <col min="1538" max="1538" width="13.140625" style="2" bestFit="1" customWidth="1"/>
    <col min="1539" max="1543" width="11.7109375" style="2" customWidth="1"/>
    <col min="1544" max="1544" width="20.7109375" style="2" customWidth="1"/>
    <col min="1545" max="1791" width="11.42578125" style="2"/>
    <col min="1792" max="1792" width="4" style="2" customWidth="1"/>
    <col min="1793" max="1793" width="7.7109375" style="2" customWidth="1"/>
    <col min="1794" max="1794" width="13.140625" style="2" bestFit="1" customWidth="1"/>
    <col min="1795" max="1799" width="11.7109375" style="2" customWidth="1"/>
    <col min="1800" max="1800" width="20.7109375" style="2" customWidth="1"/>
    <col min="1801" max="2047" width="11.42578125" style="2"/>
    <col min="2048" max="2048" width="4" style="2" customWidth="1"/>
    <col min="2049" max="2049" width="7.7109375" style="2" customWidth="1"/>
    <col min="2050" max="2050" width="13.140625" style="2" bestFit="1" customWidth="1"/>
    <col min="2051" max="2055" width="11.7109375" style="2" customWidth="1"/>
    <col min="2056" max="2056" width="20.7109375" style="2" customWidth="1"/>
    <col min="2057" max="2303" width="11.42578125" style="2"/>
    <col min="2304" max="2304" width="4" style="2" customWidth="1"/>
    <col min="2305" max="2305" width="7.7109375" style="2" customWidth="1"/>
    <col min="2306" max="2306" width="13.140625" style="2" bestFit="1" customWidth="1"/>
    <col min="2307" max="2311" width="11.7109375" style="2" customWidth="1"/>
    <col min="2312" max="2312" width="20.7109375" style="2" customWidth="1"/>
    <col min="2313" max="2559" width="11.42578125" style="2"/>
    <col min="2560" max="2560" width="4" style="2" customWidth="1"/>
    <col min="2561" max="2561" width="7.7109375" style="2" customWidth="1"/>
    <col min="2562" max="2562" width="13.140625" style="2" bestFit="1" customWidth="1"/>
    <col min="2563" max="2567" width="11.7109375" style="2" customWidth="1"/>
    <col min="2568" max="2568" width="20.7109375" style="2" customWidth="1"/>
    <col min="2569" max="2815" width="11.42578125" style="2"/>
    <col min="2816" max="2816" width="4" style="2" customWidth="1"/>
    <col min="2817" max="2817" width="7.7109375" style="2" customWidth="1"/>
    <col min="2818" max="2818" width="13.140625" style="2" bestFit="1" customWidth="1"/>
    <col min="2819" max="2823" width="11.7109375" style="2" customWidth="1"/>
    <col min="2824" max="2824" width="20.7109375" style="2" customWidth="1"/>
    <col min="2825" max="3071" width="11.42578125" style="2"/>
    <col min="3072" max="3072" width="4" style="2" customWidth="1"/>
    <col min="3073" max="3073" width="7.7109375" style="2" customWidth="1"/>
    <col min="3074" max="3074" width="13.140625" style="2" bestFit="1" customWidth="1"/>
    <col min="3075" max="3079" width="11.7109375" style="2" customWidth="1"/>
    <col min="3080" max="3080" width="20.7109375" style="2" customWidth="1"/>
    <col min="3081" max="3327" width="11.42578125" style="2"/>
    <col min="3328" max="3328" width="4" style="2" customWidth="1"/>
    <col min="3329" max="3329" width="7.7109375" style="2" customWidth="1"/>
    <col min="3330" max="3330" width="13.140625" style="2" bestFit="1" customWidth="1"/>
    <col min="3331" max="3335" width="11.7109375" style="2" customWidth="1"/>
    <col min="3336" max="3336" width="20.7109375" style="2" customWidth="1"/>
    <col min="3337" max="3583" width="11.42578125" style="2"/>
    <col min="3584" max="3584" width="4" style="2" customWidth="1"/>
    <col min="3585" max="3585" width="7.7109375" style="2" customWidth="1"/>
    <col min="3586" max="3586" width="13.140625" style="2" bestFit="1" customWidth="1"/>
    <col min="3587" max="3591" width="11.7109375" style="2" customWidth="1"/>
    <col min="3592" max="3592" width="20.7109375" style="2" customWidth="1"/>
    <col min="3593" max="3839" width="11.42578125" style="2"/>
    <col min="3840" max="3840" width="4" style="2" customWidth="1"/>
    <col min="3841" max="3841" width="7.7109375" style="2" customWidth="1"/>
    <col min="3842" max="3842" width="13.140625" style="2" bestFit="1" customWidth="1"/>
    <col min="3843" max="3847" width="11.7109375" style="2" customWidth="1"/>
    <col min="3848" max="3848" width="20.7109375" style="2" customWidth="1"/>
    <col min="3849" max="4095" width="11.42578125" style="2"/>
    <col min="4096" max="4096" width="4" style="2" customWidth="1"/>
    <col min="4097" max="4097" width="7.7109375" style="2" customWidth="1"/>
    <col min="4098" max="4098" width="13.140625" style="2" bestFit="1" customWidth="1"/>
    <col min="4099" max="4103" width="11.7109375" style="2" customWidth="1"/>
    <col min="4104" max="4104" width="20.7109375" style="2" customWidth="1"/>
    <col min="4105" max="4351" width="11.42578125" style="2"/>
    <col min="4352" max="4352" width="4" style="2" customWidth="1"/>
    <col min="4353" max="4353" width="7.7109375" style="2" customWidth="1"/>
    <col min="4354" max="4354" width="13.140625" style="2" bestFit="1" customWidth="1"/>
    <col min="4355" max="4359" width="11.7109375" style="2" customWidth="1"/>
    <col min="4360" max="4360" width="20.7109375" style="2" customWidth="1"/>
    <col min="4361" max="4607" width="11.42578125" style="2"/>
    <col min="4608" max="4608" width="4" style="2" customWidth="1"/>
    <col min="4609" max="4609" width="7.7109375" style="2" customWidth="1"/>
    <col min="4610" max="4610" width="13.140625" style="2" bestFit="1" customWidth="1"/>
    <col min="4611" max="4615" width="11.7109375" style="2" customWidth="1"/>
    <col min="4616" max="4616" width="20.7109375" style="2" customWidth="1"/>
    <col min="4617" max="4863" width="11.42578125" style="2"/>
    <col min="4864" max="4864" width="4" style="2" customWidth="1"/>
    <col min="4865" max="4865" width="7.7109375" style="2" customWidth="1"/>
    <col min="4866" max="4866" width="13.140625" style="2" bestFit="1" customWidth="1"/>
    <col min="4867" max="4871" width="11.7109375" style="2" customWidth="1"/>
    <col min="4872" max="4872" width="20.7109375" style="2" customWidth="1"/>
    <col min="4873" max="5119" width="11.42578125" style="2"/>
    <col min="5120" max="5120" width="4" style="2" customWidth="1"/>
    <col min="5121" max="5121" width="7.7109375" style="2" customWidth="1"/>
    <col min="5122" max="5122" width="13.140625" style="2" bestFit="1" customWidth="1"/>
    <col min="5123" max="5127" width="11.7109375" style="2" customWidth="1"/>
    <col min="5128" max="5128" width="20.7109375" style="2" customWidth="1"/>
    <col min="5129" max="5375" width="11.42578125" style="2"/>
    <col min="5376" max="5376" width="4" style="2" customWidth="1"/>
    <col min="5377" max="5377" width="7.7109375" style="2" customWidth="1"/>
    <col min="5378" max="5378" width="13.140625" style="2" bestFit="1" customWidth="1"/>
    <col min="5379" max="5383" width="11.7109375" style="2" customWidth="1"/>
    <col min="5384" max="5384" width="20.7109375" style="2" customWidth="1"/>
    <col min="5385" max="5631" width="11.42578125" style="2"/>
    <col min="5632" max="5632" width="4" style="2" customWidth="1"/>
    <col min="5633" max="5633" width="7.7109375" style="2" customWidth="1"/>
    <col min="5634" max="5634" width="13.140625" style="2" bestFit="1" customWidth="1"/>
    <col min="5635" max="5639" width="11.7109375" style="2" customWidth="1"/>
    <col min="5640" max="5640" width="20.7109375" style="2" customWidth="1"/>
    <col min="5641" max="5887" width="11.42578125" style="2"/>
    <col min="5888" max="5888" width="4" style="2" customWidth="1"/>
    <col min="5889" max="5889" width="7.7109375" style="2" customWidth="1"/>
    <col min="5890" max="5890" width="13.140625" style="2" bestFit="1" customWidth="1"/>
    <col min="5891" max="5895" width="11.7109375" style="2" customWidth="1"/>
    <col min="5896" max="5896" width="20.7109375" style="2" customWidth="1"/>
    <col min="5897" max="6143" width="11.42578125" style="2"/>
    <col min="6144" max="6144" width="4" style="2" customWidth="1"/>
    <col min="6145" max="6145" width="7.7109375" style="2" customWidth="1"/>
    <col min="6146" max="6146" width="13.140625" style="2" bestFit="1" customWidth="1"/>
    <col min="6147" max="6151" width="11.7109375" style="2" customWidth="1"/>
    <col min="6152" max="6152" width="20.7109375" style="2" customWidth="1"/>
    <col min="6153" max="6399" width="11.42578125" style="2"/>
    <col min="6400" max="6400" width="4" style="2" customWidth="1"/>
    <col min="6401" max="6401" width="7.7109375" style="2" customWidth="1"/>
    <col min="6402" max="6402" width="13.140625" style="2" bestFit="1" customWidth="1"/>
    <col min="6403" max="6407" width="11.7109375" style="2" customWidth="1"/>
    <col min="6408" max="6408" width="20.7109375" style="2" customWidth="1"/>
    <col min="6409" max="6655" width="11.42578125" style="2"/>
    <col min="6656" max="6656" width="4" style="2" customWidth="1"/>
    <col min="6657" max="6657" width="7.7109375" style="2" customWidth="1"/>
    <col min="6658" max="6658" width="13.140625" style="2" bestFit="1" customWidth="1"/>
    <col min="6659" max="6663" width="11.7109375" style="2" customWidth="1"/>
    <col min="6664" max="6664" width="20.7109375" style="2" customWidth="1"/>
    <col min="6665" max="6911" width="11.42578125" style="2"/>
    <col min="6912" max="6912" width="4" style="2" customWidth="1"/>
    <col min="6913" max="6913" width="7.7109375" style="2" customWidth="1"/>
    <col min="6914" max="6914" width="13.140625" style="2" bestFit="1" customWidth="1"/>
    <col min="6915" max="6919" width="11.7109375" style="2" customWidth="1"/>
    <col min="6920" max="6920" width="20.7109375" style="2" customWidth="1"/>
    <col min="6921" max="7167" width="11.42578125" style="2"/>
    <col min="7168" max="7168" width="4" style="2" customWidth="1"/>
    <col min="7169" max="7169" width="7.7109375" style="2" customWidth="1"/>
    <col min="7170" max="7170" width="13.140625" style="2" bestFit="1" customWidth="1"/>
    <col min="7171" max="7175" width="11.7109375" style="2" customWidth="1"/>
    <col min="7176" max="7176" width="20.7109375" style="2" customWidth="1"/>
    <col min="7177" max="7423" width="11.42578125" style="2"/>
    <col min="7424" max="7424" width="4" style="2" customWidth="1"/>
    <col min="7425" max="7425" width="7.7109375" style="2" customWidth="1"/>
    <col min="7426" max="7426" width="13.140625" style="2" bestFit="1" customWidth="1"/>
    <col min="7427" max="7431" width="11.7109375" style="2" customWidth="1"/>
    <col min="7432" max="7432" width="20.7109375" style="2" customWidth="1"/>
    <col min="7433" max="7679" width="11.42578125" style="2"/>
    <col min="7680" max="7680" width="4" style="2" customWidth="1"/>
    <col min="7681" max="7681" width="7.7109375" style="2" customWidth="1"/>
    <col min="7682" max="7682" width="13.140625" style="2" bestFit="1" customWidth="1"/>
    <col min="7683" max="7687" width="11.7109375" style="2" customWidth="1"/>
    <col min="7688" max="7688" width="20.7109375" style="2" customWidth="1"/>
    <col min="7689" max="7935" width="11.42578125" style="2"/>
    <col min="7936" max="7936" width="4" style="2" customWidth="1"/>
    <col min="7937" max="7937" width="7.7109375" style="2" customWidth="1"/>
    <col min="7938" max="7938" width="13.140625" style="2" bestFit="1" customWidth="1"/>
    <col min="7939" max="7943" width="11.7109375" style="2" customWidth="1"/>
    <col min="7944" max="7944" width="20.7109375" style="2" customWidth="1"/>
    <col min="7945" max="8191" width="11.42578125" style="2"/>
    <col min="8192" max="8192" width="4" style="2" customWidth="1"/>
    <col min="8193" max="8193" width="7.7109375" style="2" customWidth="1"/>
    <col min="8194" max="8194" width="13.140625" style="2" bestFit="1" customWidth="1"/>
    <col min="8195" max="8199" width="11.7109375" style="2" customWidth="1"/>
    <col min="8200" max="8200" width="20.7109375" style="2" customWidth="1"/>
    <col min="8201" max="8447" width="11.42578125" style="2"/>
    <col min="8448" max="8448" width="4" style="2" customWidth="1"/>
    <col min="8449" max="8449" width="7.7109375" style="2" customWidth="1"/>
    <col min="8450" max="8450" width="13.140625" style="2" bestFit="1" customWidth="1"/>
    <col min="8451" max="8455" width="11.7109375" style="2" customWidth="1"/>
    <col min="8456" max="8456" width="20.7109375" style="2" customWidth="1"/>
    <col min="8457" max="8703" width="11.42578125" style="2"/>
    <col min="8704" max="8704" width="4" style="2" customWidth="1"/>
    <col min="8705" max="8705" width="7.7109375" style="2" customWidth="1"/>
    <col min="8706" max="8706" width="13.140625" style="2" bestFit="1" customWidth="1"/>
    <col min="8707" max="8711" width="11.7109375" style="2" customWidth="1"/>
    <col min="8712" max="8712" width="20.7109375" style="2" customWidth="1"/>
    <col min="8713" max="8959" width="11.42578125" style="2"/>
    <col min="8960" max="8960" width="4" style="2" customWidth="1"/>
    <col min="8961" max="8961" width="7.7109375" style="2" customWidth="1"/>
    <col min="8962" max="8962" width="13.140625" style="2" bestFit="1" customWidth="1"/>
    <col min="8963" max="8967" width="11.7109375" style="2" customWidth="1"/>
    <col min="8968" max="8968" width="20.7109375" style="2" customWidth="1"/>
    <col min="8969" max="9215" width="11.42578125" style="2"/>
    <col min="9216" max="9216" width="4" style="2" customWidth="1"/>
    <col min="9217" max="9217" width="7.7109375" style="2" customWidth="1"/>
    <col min="9218" max="9218" width="13.140625" style="2" bestFit="1" customWidth="1"/>
    <col min="9219" max="9223" width="11.7109375" style="2" customWidth="1"/>
    <col min="9224" max="9224" width="20.7109375" style="2" customWidth="1"/>
    <col min="9225" max="9471" width="11.42578125" style="2"/>
    <col min="9472" max="9472" width="4" style="2" customWidth="1"/>
    <col min="9473" max="9473" width="7.7109375" style="2" customWidth="1"/>
    <col min="9474" max="9474" width="13.140625" style="2" bestFit="1" customWidth="1"/>
    <col min="9475" max="9479" width="11.7109375" style="2" customWidth="1"/>
    <col min="9480" max="9480" width="20.7109375" style="2" customWidth="1"/>
    <col min="9481" max="9727" width="11.42578125" style="2"/>
    <col min="9728" max="9728" width="4" style="2" customWidth="1"/>
    <col min="9729" max="9729" width="7.7109375" style="2" customWidth="1"/>
    <col min="9730" max="9730" width="13.140625" style="2" bestFit="1" customWidth="1"/>
    <col min="9731" max="9735" width="11.7109375" style="2" customWidth="1"/>
    <col min="9736" max="9736" width="20.7109375" style="2" customWidth="1"/>
    <col min="9737" max="9983" width="11.42578125" style="2"/>
    <col min="9984" max="9984" width="4" style="2" customWidth="1"/>
    <col min="9985" max="9985" width="7.7109375" style="2" customWidth="1"/>
    <col min="9986" max="9986" width="13.140625" style="2" bestFit="1" customWidth="1"/>
    <col min="9987" max="9991" width="11.7109375" style="2" customWidth="1"/>
    <col min="9992" max="9992" width="20.7109375" style="2" customWidth="1"/>
    <col min="9993" max="10239" width="11.42578125" style="2"/>
    <col min="10240" max="10240" width="4" style="2" customWidth="1"/>
    <col min="10241" max="10241" width="7.7109375" style="2" customWidth="1"/>
    <col min="10242" max="10242" width="13.140625" style="2" bestFit="1" customWidth="1"/>
    <col min="10243" max="10247" width="11.7109375" style="2" customWidth="1"/>
    <col min="10248" max="10248" width="20.7109375" style="2" customWidth="1"/>
    <col min="10249" max="10495" width="11.42578125" style="2"/>
    <col min="10496" max="10496" width="4" style="2" customWidth="1"/>
    <col min="10497" max="10497" width="7.7109375" style="2" customWidth="1"/>
    <col min="10498" max="10498" width="13.140625" style="2" bestFit="1" customWidth="1"/>
    <col min="10499" max="10503" width="11.7109375" style="2" customWidth="1"/>
    <col min="10504" max="10504" width="20.7109375" style="2" customWidth="1"/>
    <col min="10505" max="10751" width="11.42578125" style="2"/>
    <col min="10752" max="10752" width="4" style="2" customWidth="1"/>
    <col min="10753" max="10753" width="7.7109375" style="2" customWidth="1"/>
    <col min="10754" max="10754" width="13.140625" style="2" bestFit="1" customWidth="1"/>
    <col min="10755" max="10759" width="11.7109375" style="2" customWidth="1"/>
    <col min="10760" max="10760" width="20.7109375" style="2" customWidth="1"/>
    <col min="10761" max="11007" width="11.42578125" style="2"/>
    <col min="11008" max="11008" width="4" style="2" customWidth="1"/>
    <col min="11009" max="11009" width="7.7109375" style="2" customWidth="1"/>
    <col min="11010" max="11010" width="13.140625" style="2" bestFit="1" customWidth="1"/>
    <col min="11011" max="11015" width="11.7109375" style="2" customWidth="1"/>
    <col min="11016" max="11016" width="20.7109375" style="2" customWidth="1"/>
    <col min="11017" max="11263" width="11.42578125" style="2"/>
    <col min="11264" max="11264" width="4" style="2" customWidth="1"/>
    <col min="11265" max="11265" width="7.7109375" style="2" customWidth="1"/>
    <col min="11266" max="11266" width="13.140625" style="2" bestFit="1" customWidth="1"/>
    <col min="11267" max="11271" width="11.7109375" style="2" customWidth="1"/>
    <col min="11272" max="11272" width="20.7109375" style="2" customWidth="1"/>
    <col min="11273" max="11519" width="11.42578125" style="2"/>
    <col min="11520" max="11520" width="4" style="2" customWidth="1"/>
    <col min="11521" max="11521" width="7.7109375" style="2" customWidth="1"/>
    <col min="11522" max="11522" width="13.140625" style="2" bestFit="1" customWidth="1"/>
    <col min="11523" max="11527" width="11.7109375" style="2" customWidth="1"/>
    <col min="11528" max="11528" width="20.7109375" style="2" customWidth="1"/>
    <col min="11529" max="11775" width="11.42578125" style="2"/>
    <col min="11776" max="11776" width="4" style="2" customWidth="1"/>
    <col min="11777" max="11777" width="7.7109375" style="2" customWidth="1"/>
    <col min="11778" max="11778" width="13.140625" style="2" bestFit="1" customWidth="1"/>
    <col min="11779" max="11783" width="11.7109375" style="2" customWidth="1"/>
    <col min="11784" max="11784" width="20.7109375" style="2" customWidth="1"/>
    <col min="11785" max="12031" width="11.42578125" style="2"/>
    <col min="12032" max="12032" width="4" style="2" customWidth="1"/>
    <col min="12033" max="12033" width="7.7109375" style="2" customWidth="1"/>
    <col min="12034" max="12034" width="13.140625" style="2" bestFit="1" customWidth="1"/>
    <col min="12035" max="12039" width="11.7109375" style="2" customWidth="1"/>
    <col min="12040" max="12040" width="20.7109375" style="2" customWidth="1"/>
    <col min="12041" max="12287" width="11.42578125" style="2"/>
    <col min="12288" max="12288" width="4" style="2" customWidth="1"/>
    <col min="12289" max="12289" width="7.7109375" style="2" customWidth="1"/>
    <col min="12290" max="12290" width="13.140625" style="2" bestFit="1" customWidth="1"/>
    <col min="12291" max="12295" width="11.7109375" style="2" customWidth="1"/>
    <col min="12296" max="12296" width="20.7109375" style="2" customWidth="1"/>
    <col min="12297" max="12543" width="11.42578125" style="2"/>
    <col min="12544" max="12544" width="4" style="2" customWidth="1"/>
    <col min="12545" max="12545" width="7.7109375" style="2" customWidth="1"/>
    <col min="12546" max="12546" width="13.140625" style="2" bestFit="1" customWidth="1"/>
    <col min="12547" max="12551" width="11.7109375" style="2" customWidth="1"/>
    <col min="12552" max="12552" width="20.7109375" style="2" customWidth="1"/>
    <col min="12553" max="12799" width="11.42578125" style="2"/>
    <col min="12800" max="12800" width="4" style="2" customWidth="1"/>
    <col min="12801" max="12801" width="7.7109375" style="2" customWidth="1"/>
    <col min="12802" max="12802" width="13.140625" style="2" bestFit="1" customWidth="1"/>
    <col min="12803" max="12807" width="11.7109375" style="2" customWidth="1"/>
    <col min="12808" max="12808" width="20.7109375" style="2" customWidth="1"/>
    <col min="12809" max="13055" width="11.42578125" style="2"/>
    <col min="13056" max="13056" width="4" style="2" customWidth="1"/>
    <col min="13057" max="13057" width="7.7109375" style="2" customWidth="1"/>
    <col min="13058" max="13058" width="13.140625" style="2" bestFit="1" customWidth="1"/>
    <col min="13059" max="13063" width="11.7109375" style="2" customWidth="1"/>
    <col min="13064" max="13064" width="20.7109375" style="2" customWidth="1"/>
    <col min="13065" max="13311" width="11.42578125" style="2"/>
    <col min="13312" max="13312" width="4" style="2" customWidth="1"/>
    <col min="13313" max="13313" width="7.7109375" style="2" customWidth="1"/>
    <col min="13314" max="13314" width="13.140625" style="2" bestFit="1" customWidth="1"/>
    <col min="13315" max="13319" width="11.7109375" style="2" customWidth="1"/>
    <col min="13320" max="13320" width="20.7109375" style="2" customWidth="1"/>
    <col min="13321" max="13567" width="11.42578125" style="2"/>
    <col min="13568" max="13568" width="4" style="2" customWidth="1"/>
    <col min="13569" max="13569" width="7.7109375" style="2" customWidth="1"/>
    <col min="13570" max="13570" width="13.140625" style="2" bestFit="1" customWidth="1"/>
    <col min="13571" max="13575" width="11.7109375" style="2" customWidth="1"/>
    <col min="13576" max="13576" width="20.7109375" style="2" customWidth="1"/>
    <col min="13577" max="13823" width="11.42578125" style="2"/>
    <col min="13824" max="13824" width="4" style="2" customWidth="1"/>
    <col min="13825" max="13825" width="7.7109375" style="2" customWidth="1"/>
    <col min="13826" max="13826" width="13.140625" style="2" bestFit="1" customWidth="1"/>
    <col min="13827" max="13831" width="11.7109375" style="2" customWidth="1"/>
    <col min="13832" max="13832" width="20.7109375" style="2" customWidth="1"/>
    <col min="13833" max="14079" width="11.42578125" style="2"/>
    <col min="14080" max="14080" width="4" style="2" customWidth="1"/>
    <col min="14081" max="14081" width="7.7109375" style="2" customWidth="1"/>
    <col min="14082" max="14082" width="13.140625" style="2" bestFit="1" customWidth="1"/>
    <col min="14083" max="14087" width="11.7109375" style="2" customWidth="1"/>
    <col min="14088" max="14088" width="20.7109375" style="2" customWidth="1"/>
    <col min="14089" max="14335" width="11.42578125" style="2"/>
    <col min="14336" max="14336" width="4" style="2" customWidth="1"/>
    <col min="14337" max="14337" width="7.7109375" style="2" customWidth="1"/>
    <col min="14338" max="14338" width="13.140625" style="2" bestFit="1" customWidth="1"/>
    <col min="14339" max="14343" width="11.7109375" style="2" customWidth="1"/>
    <col min="14344" max="14344" width="20.7109375" style="2" customWidth="1"/>
    <col min="14345" max="14591" width="11.42578125" style="2"/>
    <col min="14592" max="14592" width="4" style="2" customWidth="1"/>
    <col min="14593" max="14593" width="7.7109375" style="2" customWidth="1"/>
    <col min="14594" max="14594" width="13.140625" style="2" bestFit="1" customWidth="1"/>
    <col min="14595" max="14599" width="11.7109375" style="2" customWidth="1"/>
    <col min="14600" max="14600" width="20.7109375" style="2" customWidth="1"/>
    <col min="14601" max="14847" width="11.42578125" style="2"/>
    <col min="14848" max="14848" width="4" style="2" customWidth="1"/>
    <col min="14849" max="14849" width="7.7109375" style="2" customWidth="1"/>
    <col min="14850" max="14850" width="13.140625" style="2" bestFit="1" customWidth="1"/>
    <col min="14851" max="14855" width="11.7109375" style="2" customWidth="1"/>
    <col min="14856" max="14856" width="20.7109375" style="2" customWidth="1"/>
    <col min="14857" max="15103" width="11.42578125" style="2"/>
    <col min="15104" max="15104" width="4" style="2" customWidth="1"/>
    <col min="15105" max="15105" width="7.7109375" style="2" customWidth="1"/>
    <col min="15106" max="15106" width="13.140625" style="2" bestFit="1" customWidth="1"/>
    <col min="15107" max="15111" width="11.7109375" style="2" customWidth="1"/>
    <col min="15112" max="15112" width="20.7109375" style="2" customWidth="1"/>
    <col min="15113" max="15359" width="11.42578125" style="2"/>
    <col min="15360" max="15360" width="4" style="2" customWidth="1"/>
    <col min="15361" max="15361" width="7.7109375" style="2" customWidth="1"/>
    <col min="15362" max="15362" width="13.140625" style="2" bestFit="1" customWidth="1"/>
    <col min="15363" max="15367" width="11.7109375" style="2" customWidth="1"/>
    <col min="15368" max="15368" width="20.7109375" style="2" customWidth="1"/>
    <col min="15369" max="15615" width="11.42578125" style="2"/>
    <col min="15616" max="15616" width="4" style="2" customWidth="1"/>
    <col min="15617" max="15617" width="7.7109375" style="2" customWidth="1"/>
    <col min="15618" max="15618" width="13.140625" style="2" bestFit="1" customWidth="1"/>
    <col min="15619" max="15623" width="11.7109375" style="2" customWidth="1"/>
    <col min="15624" max="15624" width="20.7109375" style="2" customWidth="1"/>
    <col min="15625" max="15871" width="11.42578125" style="2"/>
    <col min="15872" max="15872" width="4" style="2" customWidth="1"/>
    <col min="15873" max="15873" width="7.7109375" style="2" customWidth="1"/>
    <col min="15874" max="15874" width="13.140625" style="2" bestFit="1" customWidth="1"/>
    <col min="15875" max="15879" width="11.7109375" style="2" customWidth="1"/>
    <col min="15880" max="15880" width="20.7109375" style="2" customWidth="1"/>
    <col min="15881" max="16127" width="11.42578125" style="2"/>
    <col min="16128" max="16128" width="4" style="2" customWidth="1"/>
    <col min="16129" max="16129" width="7.7109375" style="2" customWidth="1"/>
    <col min="16130" max="16130" width="13.140625" style="2" bestFit="1" customWidth="1"/>
    <col min="16131" max="16135" width="11.7109375" style="2" customWidth="1"/>
    <col min="16136" max="16136" width="20.7109375" style="2" customWidth="1"/>
    <col min="16137" max="16384" width="11.42578125" style="2"/>
  </cols>
  <sheetData>
    <row r="2" spans="2:8" ht="18" x14ac:dyDescent="0.25">
      <c r="B2" s="1" t="s">
        <v>0</v>
      </c>
    </row>
    <row r="3" spans="2:8" ht="18" x14ac:dyDescent="0.25">
      <c r="B3" s="1"/>
    </row>
    <row r="4" spans="2:8" x14ac:dyDescent="0.2">
      <c r="B4" s="3" t="s">
        <v>1</v>
      </c>
    </row>
    <row r="5" spans="2:8" ht="12.75" thickBot="1" x14ac:dyDescent="0.25">
      <c r="E5" s="4"/>
      <c r="F5" s="5"/>
      <c r="G5" s="5"/>
      <c r="H5" s="4"/>
    </row>
    <row r="6" spans="2:8" ht="27.75" customHeight="1" thickBot="1" x14ac:dyDescent="0.25">
      <c r="B6" s="7" t="s">
        <v>3</v>
      </c>
      <c r="C6" s="7"/>
      <c r="D6" s="8"/>
      <c r="E6" s="8"/>
      <c r="F6" s="8"/>
      <c r="G6" s="8"/>
      <c r="H6" s="9"/>
    </row>
    <row r="7" spans="2:8" ht="15" x14ac:dyDescent="0.2">
      <c r="B7" s="31">
        <v>40360</v>
      </c>
      <c r="C7" s="140">
        <v>269007</v>
      </c>
      <c r="D7" s="14"/>
      <c r="E7" s="10">
        <f t="shared" ref="E7:E30" si="0">C7-$C$31</f>
        <v>-1045071.0416666667</v>
      </c>
      <c r="F7" s="10"/>
      <c r="G7" s="10">
        <f>E7^2</f>
        <v>1092173482130.252</v>
      </c>
      <c r="H7" s="11"/>
    </row>
    <row r="8" spans="2:8" ht="15" x14ac:dyDescent="0.2">
      <c r="B8" s="31">
        <v>40391</v>
      </c>
      <c r="C8" s="140">
        <v>342205</v>
      </c>
      <c r="D8" s="14">
        <f>+C7</f>
        <v>269007</v>
      </c>
      <c r="E8" s="10">
        <f t="shared" si="0"/>
        <v>-971873.04166666674</v>
      </c>
      <c r="F8" s="10">
        <f t="shared" ref="F8:F30" si="1">D8-$C$31</f>
        <v>-1045071.0416666667</v>
      </c>
      <c r="G8" s="10">
        <f>E8^2</f>
        <v>944537209118.41858</v>
      </c>
      <c r="H8" s="11">
        <f>E8*F8</f>
        <v>1015676372022.3352</v>
      </c>
    </row>
    <row r="9" spans="2:8" ht="15" x14ac:dyDescent="0.2">
      <c r="B9" s="31">
        <v>40422</v>
      </c>
      <c r="C9" s="140">
        <v>655927</v>
      </c>
      <c r="D9" s="14">
        <f t="shared" ref="D9:D30" si="2">+C8</f>
        <v>342205</v>
      </c>
      <c r="E9" s="10">
        <f t="shared" si="0"/>
        <v>-658151.04166666674</v>
      </c>
      <c r="F9" s="10">
        <f t="shared" si="1"/>
        <v>-971873.04166666674</v>
      </c>
      <c r="G9" s="10">
        <f t="shared" ref="G9:G30" si="3">E9^2</f>
        <v>433162793646.91852</v>
      </c>
      <c r="H9" s="11">
        <f t="shared" ref="H9:H30" si="4">E9*F9</f>
        <v>639639254740.66858</v>
      </c>
    </row>
    <row r="10" spans="2:8" ht="15" x14ac:dyDescent="0.2">
      <c r="B10" s="31">
        <v>40452</v>
      </c>
      <c r="C10" s="140">
        <v>1615327</v>
      </c>
      <c r="D10" s="14">
        <f t="shared" si="2"/>
        <v>655927</v>
      </c>
      <c r="E10" s="10">
        <f t="shared" si="0"/>
        <v>301248.95833333326</v>
      </c>
      <c r="F10" s="10">
        <f t="shared" si="1"/>
        <v>-658151.04166666674</v>
      </c>
      <c r="G10" s="10">
        <f t="shared" si="3"/>
        <v>90750934896.91835</v>
      </c>
      <c r="H10" s="11">
        <f t="shared" si="4"/>
        <v>-198267315728.08157</v>
      </c>
    </row>
    <row r="11" spans="2:8" ht="15" x14ac:dyDescent="0.2">
      <c r="B11" s="31">
        <v>40483</v>
      </c>
      <c r="C11" s="140">
        <v>935555</v>
      </c>
      <c r="D11" s="14">
        <f t="shared" si="2"/>
        <v>1615327</v>
      </c>
      <c r="E11" s="10">
        <f t="shared" si="0"/>
        <v>-378523.04166666674</v>
      </c>
      <c r="F11" s="10">
        <f t="shared" si="1"/>
        <v>301248.95833333326</v>
      </c>
      <c r="G11" s="10">
        <f t="shared" si="3"/>
        <v>143279693072.58511</v>
      </c>
      <c r="H11" s="11">
        <f t="shared" si="4"/>
        <v>-114029672007.24826</v>
      </c>
    </row>
    <row r="12" spans="2:8" ht="15" x14ac:dyDescent="0.2">
      <c r="B12" s="31">
        <v>40513</v>
      </c>
      <c r="C12" s="140">
        <v>225520</v>
      </c>
      <c r="D12" s="14">
        <f t="shared" si="2"/>
        <v>935555</v>
      </c>
      <c r="E12" s="10">
        <f t="shared" si="0"/>
        <v>-1088558.0416666667</v>
      </c>
      <c r="F12" s="10">
        <f t="shared" si="1"/>
        <v>-378523.04166666674</v>
      </c>
      <c r="G12" s="10">
        <f t="shared" si="3"/>
        <v>1184958610077.1685</v>
      </c>
      <c r="H12" s="11">
        <f t="shared" si="4"/>
        <v>412044300962.37683</v>
      </c>
    </row>
    <row r="13" spans="2:8" ht="15" x14ac:dyDescent="0.2">
      <c r="B13" s="31">
        <v>40544</v>
      </c>
      <c r="C13" s="140">
        <v>551953</v>
      </c>
      <c r="D13" s="14">
        <f t="shared" si="2"/>
        <v>225520</v>
      </c>
      <c r="E13" s="10">
        <f t="shared" si="0"/>
        <v>-762125.04166666674</v>
      </c>
      <c r="F13" s="10">
        <f t="shared" si="1"/>
        <v>-1088558.0416666667</v>
      </c>
      <c r="G13" s="10">
        <f t="shared" si="3"/>
        <v>580834579135.41858</v>
      </c>
      <c r="H13" s="11">
        <f t="shared" si="4"/>
        <v>829617342861.79358</v>
      </c>
    </row>
    <row r="14" spans="2:8" ht="15" x14ac:dyDescent="0.2">
      <c r="B14" s="31">
        <v>40575</v>
      </c>
      <c r="C14" s="140">
        <v>1789537</v>
      </c>
      <c r="D14" s="14">
        <f t="shared" si="2"/>
        <v>551953</v>
      </c>
      <c r="E14" s="10">
        <f t="shared" si="0"/>
        <v>475458.95833333326</v>
      </c>
      <c r="F14" s="10">
        <f t="shared" si="1"/>
        <v>-762125.04166666674</v>
      </c>
      <c r="G14" s="10">
        <f t="shared" si="3"/>
        <v>226061221059.41833</v>
      </c>
      <c r="H14" s="11">
        <f t="shared" si="4"/>
        <v>-362359178430.5816</v>
      </c>
    </row>
    <row r="15" spans="2:8" ht="15" x14ac:dyDescent="0.2">
      <c r="B15" s="31">
        <v>40603</v>
      </c>
      <c r="C15" s="140">
        <v>1572789</v>
      </c>
      <c r="D15" s="14">
        <f t="shared" si="2"/>
        <v>1789537</v>
      </c>
      <c r="E15" s="10">
        <f t="shared" si="0"/>
        <v>258710.95833333326</v>
      </c>
      <c r="F15" s="10">
        <f t="shared" si="1"/>
        <v>475458.95833333326</v>
      </c>
      <c r="G15" s="10">
        <f t="shared" si="3"/>
        <v>66931359961.751694</v>
      </c>
      <c r="H15" s="11">
        <f t="shared" si="4"/>
        <v>123006442758.58501</v>
      </c>
    </row>
    <row r="16" spans="2:8" ht="15" x14ac:dyDescent="0.2">
      <c r="B16" s="31">
        <v>40634</v>
      </c>
      <c r="C16" s="140">
        <v>1468446</v>
      </c>
      <c r="D16" s="14">
        <f t="shared" si="2"/>
        <v>1572789</v>
      </c>
      <c r="E16" s="10">
        <f t="shared" si="0"/>
        <v>154367.95833333326</v>
      </c>
      <c r="F16" s="10">
        <f t="shared" si="1"/>
        <v>258710.95833333326</v>
      </c>
      <c r="G16" s="10">
        <f t="shared" si="3"/>
        <v>23829466560.001713</v>
      </c>
      <c r="H16" s="11">
        <f t="shared" si="4"/>
        <v>39936682436.376701</v>
      </c>
    </row>
    <row r="17" spans="2:8" ht="15" x14ac:dyDescent="0.2">
      <c r="B17" s="31">
        <v>40664</v>
      </c>
      <c r="C17" s="140">
        <v>1863631</v>
      </c>
      <c r="D17" s="14">
        <f t="shared" si="2"/>
        <v>1468446</v>
      </c>
      <c r="E17" s="10">
        <f t="shared" si="0"/>
        <v>549552.95833333326</v>
      </c>
      <c r="F17" s="10">
        <f t="shared" si="1"/>
        <v>154367.95833333326</v>
      </c>
      <c r="G17" s="10">
        <f t="shared" si="3"/>
        <v>302008454012.91833</v>
      </c>
      <c r="H17" s="11">
        <f t="shared" si="4"/>
        <v>84833368173.960022</v>
      </c>
    </row>
    <row r="18" spans="2:8" ht="15" x14ac:dyDescent="0.2">
      <c r="B18" s="31">
        <v>40695</v>
      </c>
      <c r="C18" s="140">
        <v>1286818</v>
      </c>
      <c r="D18" s="14">
        <f t="shared" si="2"/>
        <v>1863631</v>
      </c>
      <c r="E18" s="10">
        <f t="shared" si="0"/>
        <v>-27260.041666666744</v>
      </c>
      <c r="F18" s="10">
        <f t="shared" si="1"/>
        <v>549552.95833333326</v>
      </c>
      <c r="G18" s="10">
        <f t="shared" si="3"/>
        <v>743109871.66840696</v>
      </c>
      <c r="H18" s="11">
        <f t="shared" si="4"/>
        <v>-14980836542.206638</v>
      </c>
    </row>
    <row r="19" spans="2:8" ht="15" x14ac:dyDescent="0.2">
      <c r="B19" s="31">
        <v>40725</v>
      </c>
      <c r="C19" s="140">
        <v>2039365</v>
      </c>
      <c r="D19" s="14">
        <f t="shared" si="2"/>
        <v>1286818</v>
      </c>
      <c r="E19" s="10">
        <f t="shared" si="0"/>
        <v>725286.95833333326</v>
      </c>
      <c r="F19" s="10">
        <f t="shared" si="1"/>
        <v>-27260.041666666744</v>
      </c>
      <c r="G19" s="10">
        <f t="shared" si="3"/>
        <v>526041171928.41827</v>
      </c>
      <c r="H19" s="11">
        <f t="shared" si="4"/>
        <v>-19771352704.45665</v>
      </c>
    </row>
    <row r="20" spans="2:8" ht="15" x14ac:dyDescent="0.2">
      <c r="B20" s="31">
        <v>40756</v>
      </c>
      <c r="C20" s="140">
        <v>1493137</v>
      </c>
      <c r="D20" s="14">
        <f t="shared" si="2"/>
        <v>2039365</v>
      </c>
      <c r="E20" s="10">
        <f t="shared" si="0"/>
        <v>179058.95833333326</v>
      </c>
      <c r="F20" s="10">
        <f t="shared" si="1"/>
        <v>725286.95833333326</v>
      </c>
      <c r="G20" s="10">
        <f t="shared" si="3"/>
        <v>32062110559.418373</v>
      </c>
      <c r="H20" s="11">
        <f t="shared" si="4"/>
        <v>129869127251.91833</v>
      </c>
    </row>
    <row r="21" spans="2:8" ht="15" x14ac:dyDescent="0.2">
      <c r="B21" s="31">
        <v>40787</v>
      </c>
      <c r="C21" s="140">
        <v>1960898</v>
      </c>
      <c r="D21" s="14">
        <f t="shared" si="2"/>
        <v>1493137</v>
      </c>
      <c r="E21" s="10">
        <f t="shared" si="0"/>
        <v>646819.95833333326</v>
      </c>
      <c r="F21" s="10">
        <f t="shared" si="1"/>
        <v>179058.95833333326</v>
      </c>
      <c r="G21" s="10">
        <f t="shared" si="3"/>
        <v>418376058498.33496</v>
      </c>
      <c r="H21" s="11">
        <f t="shared" si="4"/>
        <v>115818907968.37668</v>
      </c>
    </row>
    <row r="22" spans="2:8" ht="15" x14ac:dyDescent="0.2">
      <c r="B22" s="31">
        <v>40817</v>
      </c>
      <c r="C22" s="140">
        <v>2380780</v>
      </c>
      <c r="D22" s="14">
        <f t="shared" si="2"/>
        <v>1960898</v>
      </c>
      <c r="E22" s="10">
        <f t="shared" si="0"/>
        <v>1066701.9583333333</v>
      </c>
      <c r="F22" s="10">
        <f t="shared" si="1"/>
        <v>646819.95833333326</v>
      </c>
      <c r="G22" s="10">
        <f t="shared" si="3"/>
        <v>1137853067912.1682</v>
      </c>
      <c r="H22" s="11">
        <f t="shared" si="4"/>
        <v>689964116243.25159</v>
      </c>
    </row>
    <row r="23" spans="2:8" ht="15" x14ac:dyDescent="0.2">
      <c r="B23" s="31">
        <v>40848</v>
      </c>
      <c r="C23" s="140">
        <v>1374066</v>
      </c>
      <c r="D23" s="14">
        <f t="shared" si="2"/>
        <v>2380780</v>
      </c>
      <c r="E23" s="10">
        <f t="shared" si="0"/>
        <v>59987.958333333256</v>
      </c>
      <c r="F23" s="10">
        <f t="shared" si="1"/>
        <v>1066701.9583333333</v>
      </c>
      <c r="G23" s="10">
        <f t="shared" si="3"/>
        <v>3598555145.0017266</v>
      </c>
      <c r="H23" s="11">
        <f t="shared" si="4"/>
        <v>63989272630.584984</v>
      </c>
    </row>
    <row r="24" spans="2:8" ht="15" x14ac:dyDescent="0.2">
      <c r="B24" s="31">
        <v>40878</v>
      </c>
      <c r="C24" s="140">
        <v>686126</v>
      </c>
      <c r="D24" s="14">
        <f t="shared" si="2"/>
        <v>1374066</v>
      </c>
      <c r="E24" s="10">
        <f t="shared" si="0"/>
        <v>-627952.04166666674</v>
      </c>
      <c r="F24" s="10">
        <f t="shared" si="1"/>
        <v>59987.958333333256</v>
      </c>
      <c r="G24" s="10">
        <f t="shared" si="3"/>
        <v>394323766633.33514</v>
      </c>
      <c r="H24" s="11">
        <f t="shared" si="4"/>
        <v>-37669560910.831551</v>
      </c>
    </row>
    <row r="25" spans="2:8" ht="15" x14ac:dyDescent="0.2">
      <c r="B25" s="31">
        <v>40909</v>
      </c>
      <c r="C25" s="140">
        <v>1710174</v>
      </c>
      <c r="D25" s="14">
        <f t="shared" si="2"/>
        <v>686126</v>
      </c>
      <c r="E25" s="10">
        <f t="shared" si="0"/>
        <v>396095.95833333326</v>
      </c>
      <c r="F25" s="10">
        <f t="shared" si="1"/>
        <v>-627952.04166666674</v>
      </c>
      <c r="G25" s="10">
        <f t="shared" si="3"/>
        <v>156892008208.00168</v>
      </c>
      <c r="H25" s="11">
        <f t="shared" si="4"/>
        <v>-248729265731.33157</v>
      </c>
    </row>
    <row r="26" spans="2:8" ht="15" x14ac:dyDescent="0.2">
      <c r="B26" s="31">
        <v>40940</v>
      </c>
      <c r="C26" s="140">
        <v>1088493</v>
      </c>
      <c r="D26" s="14">
        <f t="shared" si="2"/>
        <v>1710174</v>
      </c>
      <c r="E26" s="10">
        <f t="shared" si="0"/>
        <v>-225585.04166666674</v>
      </c>
      <c r="F26" s="10">
        <f t="shared" si="1"/>
        <v>396095.95833333326</v>
      </c>
      <c r="G26" s="10">
        <f t="shared" si="3"/>
        <v>50888611023.75177</v>
      </c>
      <c r="H26" s="11">
        <f t="shared" si="4"/>
        <v>-89353323264.623276</v>
      </c>
    </row>
    <row r="27" spans="2:8" ht="15" x14ac:dyDescent="0.2">
      <c r="B27" s="31">
        <v>40969</v>
      </c>
      <c r="C27" s="140">
        <v>1256007</v>
      </c>
      <c r="D27" s="14">
        <f t="shared" si="2"/>
        <v>1088493</v>
      </c>
      <c r="E27" s="10">
        <f t="shared" si="0"/>
        <v>-58071.041666666744</v>
      </c>
      <c r="F27" s="10">
        <f t="shared" si="1"/>
        <v>-225585.04166666674</v>
      </c>
      <c r="G27" s="10">
        <f t="shared" si="3"/>
        <v>3372245880.2517452</v>
      </c>
      <c r="H27" s="11">
        <f t="shared" si="4"/>
        <v>13099958354.001759</v>
      </c>
    </row>
    <row r="28" spans="2:8" ht="15" x14ac:dyDescent="0.2">
      <c r="B28" s="31">
        <v>41000</v>
      </c>
      <c r="C28" s="140">
        <v>1718040</v>
      </c>
      <c r="D28" s="14">
        <f t="shared" si="2"/>
        <v>1256007</v>
      </c>
      <c r="E28" s="10">
        <f t="shared" si="0"/>
        <v>403961.95833333326</v>
      </c>
      <c r="F28" s="10">
        <f t="shared" si="1"/>
        <v>-58071.041666666744</v>
      </c>
      <c r="G28" s="10">
        <f t="shared" si="3"/>
        <v>163185263780.50168</v>
      </c>
      <c r="H28" s="11">
        <f t="shared" si="4"/>
        <v>-23458491714.123291</v>
      </c>
    </row>
    <row r="29" spans="2:8" ht="15" x14ac:dyDescent="0.2">
      <c r="B29" s="31">
        <v>41030</v>
      </c>
      <c r="C29" s="140">
        <v>1343653</v>
      </c>
      <c r="D29" s="14">
        <f t="shared" si="2"/>
        <v>1718040</v>
      </c>
      <c r="E29" s="10">
        <f t="shared" si="0"/>
        <v>29574.958333333256</v>
      </c>
      <c r="F29" s="10">
        <f t="shared" si="1"/>
        <v>403961.95833333326</v>
      </c>
      <c r="G29" s="10">
        <f t="shared" si="3"/>
        <v>874678160.41839814</v>
      </c>
      <c r="H29" s="11">
        <f t="shared" si="4"/>
        <v>11947158085.960035</v>
      </c>
    </row>
    <row r="30" spans="2:8" ht="15.75" thickBot="1" x14ac:dyDescent="0.25">
      <c r="B30" s="31">
        <v>41061</v>
      </c>
      <c r="C30" s="140">
        <v>1910419</v>
      </c>
      <c r="D30" s="14">
        <f t="shared" si="2"/>
        <v>1343653</v>
      </c>
      <c r="E30" s="10">
        <f t="shared" si="0"/>
        <v>596340.95833333326</v>
      </c>
      <c r="F30" s="10">
        <f t="shared" si="1"/>
        <v>29574.958333333256</v>
      </c>
      <c r="G30" s="10">
        <f t="shared" si="3"/>
        <v>355622538585.91833</v>
      </c>
      <c r="H30" s="11">
        <f t="shared" si="4"/>
        <v>17636758995.168354</v>
      </c>
    </row>
    <row r="31" spans="2:8" ht="12.75" thickBot="1" x14ac:dyDescent="0.25">
      <c r="B31" s="15" t="s">
        <v>4</v>
      </c>
      <c r="C31" s="16">
        <f>AVERAGE(C7:C30)</f>
        <v>1314078.0416666667</v>
      </c>
      <c r="D31" s="14"/>
      <c r="E31" s="10"/>
      <c r="F31" s="10"/>
      <c r="G31" s="17">
        <f>SUM(G7:G30)</f>
        <v>8332360989858.957</v>
      </c>
      <c r="H31" s="17">
        <f>SUM(H8:H30)</f>
        <v>3078460066451.8735</v>
      </c>
    </row>
    <row r="32" spans="2:8" ht="12.75" thickBot="1" x14ac:dyDescent="0.25">
      <c r="C32" s="18"/>
      <c r="D32" s="18"/>
      <c r="E32" s="18"/>
      <c r="F32" s="18"/>
      <c r="G32" s="18"/>
      <c r="H32" s="18"/>
    </row>
    <row r="33" spans="2:11" ht="12.75" thickBot="1" x14ac:dyDescent="0.25">
      <c r="C33" s="18"/>
      <c r="D33" s="18"/>
      <c r="G33" s="19" t="s">
        <v>5</v>
      </c>
      <c r="H33" s="20">
        <f>H31/G31</f>
        <v>0.36945831682023456</v>
      </c>
    </row>
    <row r="37" spans="2:11" ht="12.75" thickBot="1" x14ac:dyDescent="0.25">
      <c r="E37" s="4"/>
      <c r="F37" s="5"/>
      <c r="G37" s="5"/>
      <c r="H37" s="4"/>
    </row>
    <row r="38" spans="2:11" ht="27" customHeight="1" thickBot="1" x14ac:dyDescent="0.25">
      <c r="B38" s="7" t="s">
        <v>3</v>
      </c>
      <c r="C38" s="7"/>
      <c r="D38" s="8"/>
      <c r="E38" s="8"/>
      <c r="F38" s="8"/>
      <c r="G38" s="8"/>
      <c r="H38" s="9"/>
    </row>
    <row r="39" spans="2:11" ht="15" x14ac:dyDescent="0.2">
      <c r="B39" s="31">
        <v>40360</v>
      </c>
      <c r="C39" s="140">
        <v>269007</v>
      </c>
      <c r="D39" s="21"/>
      <c r="E39" s="22">
        <f t="shared" ref="E39:F62" si="5">C39-$C$31</f>
        <v>-1045071.0416666667</v>
      </c>
      <c r="F39" s="22"/>
      <c r="G39" s="22">
        <f>E39^2</f>
        <v>1092173482130.252</v>
      </c>
      <c r="H39" s="23"/>
    </row>
    <row r="40" spans="2:11" ht="15" x14ac:dyDescent="0.2">
      <c r="B40" s="31">
        <v>40391</v>
      </c>
      <c r="C40" s="140">
        <v>342205</v>
      </c>
      <c r="D40" s="12"/>
      <c r="E40" s="10">
        <f t="shared" si="5"/>
        <v>-971873.04166666674</v>
      </c>
      <c r="F40" s="10"/>
      <c r="G40" s="10">
        <f t="shared" ref="G40:G62" si="6">E40^2</f>
        <v>944537209118.41858</v>
      </c>
      <c r="H40" s="11"/>
    </row>
    <row r="41" spans="2:11" ht="15" x14ac:dyDescent="0.2">
      <c r="B41" s="31">
        <v>40422</v>
      </c>
      <c r="C41" s="140">
        <v>655927</v>
      </c>
      <c r="D41" s="12">
        <f>+C39</f>
        <v>269007</v>
      </c>
      <c r="E41" s="10">
        <f t="shared" si="5"/>
        <v>-658151.04166666674</v>
      </c>
      <c r="F41" s="10">
        <f t="shared" si="5"/>
        <v>-1045071.0416666667</v>
      </c>
      <c r="G41" s="10">
        <f t="shared" si="6"/>
        <v>433162793646.91852</v>
      </c>
      <c r="H41" s="11">
        <f t="shared" ref="H41:H62" si="7">E41*F41</f>
        <v>687814594688.58521</v>
      </c>
      <c r="K41" s="13"/>
    </row>
    <row r="42" spans="2:11" ht="15" x14ac:dyDescent="0.2">
      <c r="B42" s="31">
        <v>40452</v>
      </c>
      <c r="C42" s="140">
        <v>1615327</v>
      </c>
      <c r="D42" s="12">
        <f t="shared" ref="D42:D62" si="8">+C40</f>
        <v>342205</v>
      </c>
      <c r="E42" s="10">
        <f t="shared" si="5"/>
        <v>301248.95833333326</v>
      </c>
      <c r="F42" s="10">
        <f t="shared" si="5"/>
        <v>-971873.04166666674</v>
      </c>
      <c r="G42" s="10">
        <f t="shared" si="6"/>
        <v>90750934896.91835</v>
      </c>
      <c r="H42" s="11">
        <f t="shared" si="7"/>
        <v>-292775741434.33154</v>
      </c>
      <c r="J42" s="13"/>
    </row>
    <row r="43" spans="2:11" ht="15" x14ac:dyDescent="0.2">
      <c r="B43" s="31">
        <v>40483</v>
      </c>
      <c r="C43" s="140">
        <v>935555</v>
      </c>
      <c r="D43" s="12">
        <f t="shared" si="8"/>
        <v>655927</v>
      </c>
      <c r="E43" s="10">
        <f t="shared" si="5"/>
        <v>-378523.04166666674</v>
      </c>
      <c r="F43" s="10">
        <f t="shared" si="5"/>
        <v>-658151.04166666674</v>
      </c>
      <c r="G43" s="10">
        <f t="shared" si="6"/>
        <v>143279693072.58511</v>
      </c>
      <c r="H43" s="11">
        <f t="shared" si="7"/>
        <v>249125334167.75183</v>
      </c>
    </row>
    <row r="44" spans="2:11" ht="15" x14ac:dyDescent="0.2">
      <c r="B44" s="31">
        <v>40513</v>
      </c>
      <c r="C44" s="140">
        <v>225520</v>
      </c>
      <c r="D44" s="12">
        <f t="shared" si="8"/>
        <v>1615327</v>
      </c>
      <c r="E44" s="10">
        <f t="shared" si="5"/>
        <v>-1088558.0416666667</v>
      </c>
      <c r="F44" s="10">
        <f t="shared" si="5"/>
        <v>301248.95833333326</v>
      </c>
      <c r="G44" s="10">
        <f t="shared" si="6"/>
        <v>1184958610077.1685</v>
      </c>
      <c r="H44" s="11">
        <f t="shared" si="7"/>
        <v>-327926976137.45654</v>
      </c>
    </row>
    <row r="45" spans="2:11" ht="15" x14ac:dyDescent="0.2">
      <c r="B45" s="31">
        <v>40544</v>
      </c>
      <c r="C45" s="140">
        <v>551953</v>
      </c>
      <c r="D45" s="12">
        <f t="shared" si="8"/>
        <v>935555</v>
      </c>
      <c r="E45" s="10">
        <f t="shared" si="5"/>
        <v>-762125.04166666674</v>
      </c>
      <c r="F45" s="10">
        <f t="shared" si="5"/>
        <v>-378523.04166666674</v>
      </c>
      <c r="G45" s="10">
        <f t="shared" si="6"/>
        <v>580834579135.41858</v>
      </c>
      <c r="H45" s="11">
        <f t="shared" si="7"/>
        <v>288481888902.00183</v>
      </c>
    </row>
    <row r="46" spans="2:11" ht="15" x14ac:dyDescent="0.2">
      <c r="B46" s="31">
        <v>40575</v>
      </c>
      <c r="C46" s="140">
        <v>1789537</v>
      </c>
      <c r="D46" s="12">
        <f t="shared" si="8"/>
        <v>225520</v>
      </c>
      <c r="E46" s="10">
        <f t="shared" si="5"/>
        <v>475458.95833333326</v>
      </c>
      <c r="F46" s="10">
        <f t="shared" si="5"/>
        <v>-1088558.0416666667</v>
      </c>
      <c r="G46" s="10">
        <f t="shared" si="6"/>
        <v>226061221059.41833</v>
      </c>
      <c r="H46" s="11">
        <f t="shared" si="7"/>
        <v>-517564672576.20654</v>
      </c>
    </row>
    <row r="47" spans="2:11" ht="15" x14ac:dyDescent="0.2">
      <c r="B47" s="31">
        <v>40603</v>
      </c>
      <c r="C47" s="140">
        <v>1572789</v>
      </c>
      <c r="D47" s="12">
        <f t="shared" si="8"/>
        <v>551953</v>
      </c>
      <c r="E47" s="10">
        <f t="shared" si="5"/>
        <v>258710.95833333326</v>
      </c>
      <c r="F47" s="10">
        <f t="shared" si="5"/>
        <v>-762125.04166666674</v>
      </c>
      <c r="G47" s="10">
        <f t="shared" si="6"/>
        <v>66931359961.751694</v>
      </c>
      <c r="H47" s="11">
        <f t="shared" si="7"/>
        <v>-197170099899.41489</v>
      </c>
    </row>
    <row r="48" spans="2:11" ht="15" x14ac:dyDescent="0.2">
      <c r="B48" s="31">
        <v>40634</v>
      </c>
      <c r="C48" s="140">
        <v>1468446</v>
      </c>
      <c r="D48" s="12">
        <f t="shared" si="8"/>
        <v>1789537</v>
      </c>
      <c r="E48" s="10">
        <f t="shared" si="5"/>
        <v>154367.95833333326</v>
      </c>
      <c r="F48" s="10">
        <f t="shared" si="5"/>
        <v>475458.95833333326</v>
      </c>
      <c r="G48" s="10">
        <f t="shared" si="6"/>
        <v>23829466560.001713</v>
      </c>
      <c r="H48" s="11">
        <f t="shared" si="7"/>
        <v>73395628669.210022</v>
      </c>
    </row>
    <row r="49" spans="2:11" ht="15" x14ac:dyDescent="0.2">
      <c r="B49" s="31">
        <v>40664</v>
      </c>
      <c r="C49" s="140">
        <v>1863631</v>
      </c>
      <c r="D49" s="12">
        <f t="shared" si="8"/>
        <v>1572789</v>
      </c>
      <c r="E49" s="10">
        <f t="shared" si="5"/>
        <v>549552.95833333326</v>
      </c>
      <c r="F49" s="10">
        <f t="shared" si="5"/>
        <v>258710.95833333326</v>
      </c>
      <c r="G49" s="10">
        <f t="shared" si="6"/>
        <v>302008454012.91833</v>
      </c>
      <c r="H49" s="11">
        <f t="shared" si="7"/>
        <v>142175372505.33502</v>
      </c>
      <c r="K49" s="13"/>
    </row>
    <row r="50" spans="2:11" ht="15" x14ac:dyDescent="0.2">
      <c r="B50" s="31">
        <v>40695</v>
      </c>
      <c r="C50" s="140">
        <v>1286818</v>
      </c>
      <c r="D50" s="12">
        <f t="shared" si="8"/>
        <v>1468446</v>
      </c>
      <c r="E50" s="10">
        <f t="shared" si="5"/>
        <v>-27260.041666666744</v>
      </c>
      <c r="F50" s="10">
        <f t="shared" si="5"/>
        <v>154367.95833333326</v>
      </c>
      <c r="G50" s="10">
        <f t="shared" si="6"/>
        <v>743109871.66840696</v>
      </c>
      <c r="H50" s="11">
        <f t="shared" si="7"/>
        <v>-4208076976.1649404</v>
      </c>
    </row>
    <row r="51" spans="2:11" ht="15" x14ac:dyDescent="0.2">
      <c r="B51" s="31">
        <v>40725</v>
      </c>
      <c r="C51" s="140">
        <v>2039365</v>
      </c>
      <c r="D51" s="12">
        <f t="shared" si="8"/>
        <v>1863631</v>
      </c>
      <c r="E51" s="10">
        <f t="shared" si="5"/>
        <v>725286.95833333326</v>
      </c>
      <c r="F51" s="10">
        <f t="shared" si="5"/>
        <v>549552.95833333326</v>
      </c>
      <c r="G51" s="10">
        <f t="shared" si="6"/>
        <v>526041171928.41827</v>
      </c>
      <c r="H51" s="11">
        <f t="shared" si="7"/>
        <v>398583593592.66827</v>
      </c>
    </row>
    <row r="52" spans="2:11" ht="15" x14ac:dyDescent="0.2">
      <c r="B52" s="31">
        <v>40756</v>
      </c>
      <c r="C52" s="140">
        <v>1493137</v>
      </c>
      <c r="D52" s="12">
        <f t="shared" si="8"/>
        <v>1286818</v>
      </c>
      <c r="E52" s="10">
        <f t="shared" si="5"/>
        <v>179058.95833333326</v>
      </c>
      <c r="F52" s="10">
        <f t="shared" si="5"/>
        <v>-27260.041666666744</v>
      </c>
      <c r="G52" s="10">
        <f t="shared" si="6"/>
        <v>32062110559.418373</v>
      </c>
      <c r="H52" s="11">
        <f t="shared" si="7"/>
        <v>-4881154664.9566088</v>
      </c>
    </row>
    <row r="53" spans="2:11" ht="15" x14ac:dyDescent="0.2">
      <c r="B53" s="31">
        <v>40787</v>
      </c>
      <c r="C53" s="140">
        <v>1960898</v>
      </c>
      <c r="D53" s="12">
        <f t="shared" si="8"/>
        <v>2039365</v>
      </c>
      <c r="E53" s="10">
        <f t="shared" si="5"/>
        <v>646819.95833333326</v>
      </c>
      <c r="F53" s="10">
        <f t="shared" si="5"/>
        <v>725286.95833333326</v>
      </c>
      <c r="G53" s="10">
        <f t="shared" si="6"/>
        <v>418376058498.33496</v>
      </c>
      <c r="H53" s="11">
        <f t="shared" si="7"/>
        <v>469130080168.87665</v>
      </c>
    </row>
    <row r="54" spans="2:11" ht="15" x14ac:dyDescent="0.2">
      <c r="B54" s="31">
        <v>40817</v>
      </c>
      <c r="C54" s="140">
        <v>2380780</v>
      </c>
      <c r="D54" s="12">
        <f t="shared" si="8"/>
        <v>1493137</v>
      </c>
      <c r="E54" s="10">
        <f t="shared" si="5"/>
        <v>1066701.9583333333</v>
      </c>
      <c r="F54" s="10">
        <f t="shared" si="5"/>
        <v>179058.95833333326</v>
      </c>
      <c r="G54" s="10">
        <f t="shared" si="6"/>
        <v>1137853067912.1682</v>
      </c>
      <c r="H54" s="11">
        <f t="shared" si="7"/>
        <v>191002541511.2933</v>
      </c>
    </row>
    <row r="55" spans="2:11" ht="15" x14ac:dyDescent="0.2">
      <c r="B55" s="31">
        <v>40848</v>
      </c>
      <c r="C55" s="140">
        <v>1374066</v>
      </c>
      <c r="D55" s="12">
        <f t="shared" si="8"/>
        <v>1960898</v>
      </c>
      <c r="E55" s="10">
        <f t="shared" si="5"/>
        <v>59987.958333333256</v>
      </c>
      <c r="F55" s="10">
        <f t="shared" si="5"/>
        <v>646819.95833333326</v>
      </c>
      <c r="G55" s="10">
        <f t="shared" si="6"/>
        <v>3598555145.0017266</v>
      </c>
      <c r="H55" s="11">
        <f t="shared" si="7"/>
        <v>38801408709.66835</v>
      </c>
    </row>
    <row r="56" spans="2:11" ht="15" x14ac:dyDescent="0.2">
      <c r="B56" s="31">
        <v>40878</v>
      </c>
      <c r="C56" s="140">
        <v>686126</v>
      </c>
      <c r="D56" s="12">
        <f t="shared" si="8"/>
        <v>2380780</v>
      </c>
      <c r="E56" s="10">
        <f t="shared" si="5"/>
        <v>-627952.04166666674</v>
      </c>
      <c r="F56" s="10">
        <f t="shared" si="5"/>
        <v>1066701.9583333333</v>
      </c>
      <c r="G56" s="10">
        <f t="shared" si="6"/>
        <v>394323766633.33514</v>
      </c>
      <c r="H56" s="11">
        <f t="shared" si="7"/>
        <v>-669837672585.24829</v>
      </c>
    </row>
    <row r="57" spans="2:11" ht="15" x14ac:dyDescent="0.2">
      <c r="B57" s="31">
        <v>40909</v>
      </c>
      <c r="C57" s="140">
        <v>1710174</v>
      </c>
      <c r="D57" s="12">
        <f t="shared" si="8"/>
        <v>1374066</v>
      </c>
      <c r="E57" s="10">
        <f t="shared" si="5"/>
        <v>396095.95833333326</v>
      </c>
      <c r="F57" s="10">
        <f t="shared" si="5"/>
        <v>59987.958333333256</v>
      </c>
      <c r="G57" s="10">
        <f t="shared" si="6"/>
        <v>156892008208.00168</v>
      </c>
      <c r="H57" s="11">
        <f t="shared" si="7"/>
        <v>23760987844.501701</v>
      </c>
    </row>
    <row r="58" spans="2:11" ht="15" x14ac:dyDescent="0.2">
      <c r="B58" s="31">
        <v>40940</v>
      </c>
      <c r="C58" s="140">
        <v>1088493</v>
      </c>
      <c r="D58" s="12">
        <f t="shared" si="8"/>
        <v>686126</v>
      </c>
      <c r="E58" s="10">
        <f t="shared" si="5"/>
        <v>-225585.04166666674</v>
      </c>
      <c r="F58" s="10">
        <f t="shared" si="5"/>
        <v>-627952.04166666674</v>
      </c>
      <c r="G58" s="10">
        <f t="shared" si="6"/>
        <v>50888611023.75177</v>
      </c>
      <c r="H58" s="11">
        <f t="shared" si="7"/>
        <v>141656587484.04346</v>
      </c>
    </row>
    <row r="59" spans="2:11" ht="15" x14ac:dyDescent="0.2">
      <c r="B59" s="31">
        <v>40969</v>
      </c>
      <c r="C59" s="140">
        <v>1256007</v>
      </c>
      <c r="D59" s="12">
        <f t="shared" si="8"/>
        <v>1710174</v>
      </c>
      <c r="E59" s="10">
        <f t="shared" si="5"/>
        <v>-58071.041666666744</v>
      </c>
      <c r="F59" s="10">
        <f t="shared" si="5"/>
        <v>396095.95833333326</v>
      </c>
      <c r="G59" s="10">
        <f t="shared" si="6"/>
        <v>3372245880.2517452</v>
      </c>
      <c r="H59" s="11">
        <f t="shared" si="7"/>
        <v>-23001704900.373291</v>
      </c>
    </row>
    <row r="60" spans="2:11" ht="15" x14ac:dyDescent="0.2">
      <c r="B60" s="31">
        <v>41000</v>
      </c>
      <c r="C60" s="140">
        <v>1718040</v>
      </c>
      <c r="D60" s="12">
        <f t="shared" si="8"/>
        <v>1088493</v>
      </c>
      <c r="E60" s="10">
        <f t="shared" si="5"/>
        <v>403961.95833333326</v>
      </c>
      <c r="F60" s="10">
        <f t="shared" si="5"/>
        <v>-225585.04166666674</v>
      </c>
      <c r="G60" s="10">
        <f t="shared" si="6"/>
        <v>163185263780.50168</v>
      </c>
      <c r="H60" s="11">
        <f t="shared" si="7"/>
        <v>-91127775202.373276</v>
      </c>
    </row>
    <row r="61" spans="2:11" ht="15" x14ac:dyDescent="0.2">
      <c r="B61" s="31">
        <v>41030</v>
      </c>
      <c r="C61" s="140">
        <v>1343653</v>
      </c>
      <c r="D61" s="12">
        <f t="shared" si="8"/>
        <v>1256007</v>
      </c>
      <c r="E61" s="10">
        <f t="shared" si="5"/>
        <v>29574.958333333256</v>
      </c>
      <c r="F61" s="10">
        <f t="shared" si="5"/>
        <v>-58071.041666666744</v>
      </c>
      <c r="G61" s="10">
        <f t="shared" si="6"/>
        <v>874678160.41839814</v>
      </c>
      <c r="H61" s="11">
        <f t="shared" si="7"/>
        <v>-1717448637.6649284</v>
      </c>
    </row>
    <row r="62" spans="2:11" ht="15.75" thickBot="1" x14ac:dyDescent="0.25">
      <c r="B62" s="31">
        <v>41061</v>
      </c>
      <c r="C62" s="140">
        <v>1910419</v>
      </c>
      <c r="D62" s="12">
        <f t="shared" si="8"/>
        <v>1718040</v>
      </c>
      <c r="E62" s="10">
        <f t="shared" si="5"/>
        <v>596340.95833333326</v>
      </c>
      <c r="F62" s="10">
        <f t="shared" si="5"/>
        <v>403961.95833333326</v>
      </c>
      <c r="G62" s="10">
        <f t="shared" si="6"/>
        <v>355622538585.91833</v>
      </c>
      <c r="H62" s="11">
        <f t="shared" si="7"/>
        <v>240899061362.70999</v>
      </c>
    </row>
    <row r="63" spans="2:11" ht="12.75" thickBot="1" x14ac:dyDescent="0.25">
      <c r="B63" s="15" t="s">
        <v>4</v>
      </c>
      <c r="C63" s="16">
        <f>AVERAGE(C39:C62)</f>
        <v>1314078.0416666667</v>
      </c>
      <c r="D63" s="14"/>
      <c r="E63" s="10"/>
      <c r="F63" s="10"/>
      <c r="G63" s="17">
        <f>SUM(G39:G62)</f>
        <v>8332360989858.957</v>
      </c>
      <c r="H63" s="17">
        <f>SUM(H40:H62)</f>
        <v>814615756592.45471</v>
      </c>
    </row>
    <row r="64" spans="2:11" ht="12.75" thickBot="1" x14ac:dyDescent="0.25">
      <c r="C64" s="18"/>
      <c r="D64" s="18"/>
      <c r="E64" s="18"/>
      <c r="F64" s="18"/>
      <c r="G64" s="18"/>
      <c r="H64" s="18"/>
    </row>
    <row r="65" spans="2:10" ht="12.75" thickBot="1" x14ac:dyDescent="0.25">
      <c r="C65" s="18"/>
      <c r="D65" s="18"/>
      <c r="G65" s="19" t="s">
        <v>6</v>
      </c>
      <c r="H65" s="20">
        <f>H63/G63</f>
        <v>9.776529816505751E-2</v>
      </c>
    </row>
    <row r="69" spans="2:10" ht="12.75" thickBot="1" x14ac:dyDescent="0.25">
      <c r="E69" s="4"/>
      <c r="F69" s="5"/>
      <c r="G69" s="5"/>
      <c r="H69" s="4"/>
    </row>
    <row r="70" spans="2:10" ht="27" customHeight="1" thickBot="1" x14ac:dyDescent="0.25">
      <c r="B70" s="7" t="s">
        <v>3</v>
      </c>
      <c r="C70" s="7"/>
      <c r="D70" s="8"/>
      <c r="E70" s="8"/>
      <c r="F70" s="8"/>
      <c r="G70" s="8"/>
      <c r="H70" s="9"/>
    </row>
    <row r="71" spans="2:10" ht="15" x14ac:dyDescent="0.2">
      <c r="B71" s="31">
        <v>40360</v>
      </c>
      <c r="C71" s="140">
        <v>269007</v>
      </c>
      <c r="D71" s="21"/>
      <c r="E71" s="22">
        <f t="shared" ref="E71:F94" si="9">C71-$C$31</f>
        <v>-1045071.0416666667</v>
      </c>
      <c r="F71" s="22"/>
      <c r="G71" s="22">
        <f>E71^2</f>
        <v>1092173482130.252</v>
      </c>
      <c r="H71" s="23"/>
    </row>
    <row r="72" spans="2:10" ht="15" x14ac:dyDescent="0.2">
      <c r="B72" s="31">
        <v>40391</v>
      </c>
      <c r="C72" s="140">
        <v>342205</v>
      </c>
      <c r="D72" s="12"/>
      <c r="E72" s="10">
        <f t="shared" si="9"/>
        <v>-971873.04166666674</v>
      </c>
      <c r="F72" s="10"/>
      <c r="G72" s="10">
        <f t="shared" ref="G72:G94" si="10">E72^2</f>
        <v>944537209118.41858</v>
      </c>
      <c r="H72" s="11"/>
    </row>
    <row r="73" spans="2:10" ht="15" x14ac:dyDescent="0.2">
      <c r="B73" s="31">
        <v>40422</v>
      </c>
      <c r="C73" s="140">
        <v>655927</v>
      </c>
      <c r="D73" s="12"/>
      <c r="E73" s="10">
        <f t="shared" si="9"/>
        <v>-658151.04166666674</v>
      </c>
      <c r="F73" s="10"/>
      <c r="G73" s="10">
        <f t="shared" si="10"/>
        <v>433162793646.91852</v>
      </c>
      <c r="H73" s="11"/>
    </row>
    <row r="74" spans="2:10" ht="15" x14ac:dyDescent="0.2">
      <c r="B74" s="31">
        <v>40452</v>
      </c>
      <c r="C74" s="140">
        <v>1615327</v>
      </c>
      <c r="D74" s="12">
        <f>+C71</f>
        <v>269007</v>
      </c>
      <c r="E74" s="10">
        <f t="shared" si="9"/>
        <v>301248.95833333326</v>
      </c>
      <c r="F74" s="10">
        <f t="shared" si="9"/>
        <v>-1045071.0416666667</v>
      </c>
      <c r="G74" s="10">
        <f t="shared" si="10"/>
        <v>90750934896.91835</v>
      </c>
      <c r="H74" s="11">
        <f t="shared" ref="H74:H94" si="11">E74*F74</f>
        <v>-314826562686.41486</v>
      </c>
      <c r="J74" s="13"/>
    </row>
    <row r="75" spans="2:10" ht="15" x14ac:dyDescent="0.2">
      <c r="B75" s="31">
        <v>40483</v>
      </c>
      <c r="C75" s="140">
        <v>935555</v>
      </c>
      <c r="D75" s="12">
        <f t="shared" ref="D75:D94" si="12">+C72</f>
        <v>342205</v>
      </c>
      <c r="E75" s="10">
        <f t="shared" si="9"/>
        <v>-378523.04166666674</v>
      </c>
      <c r="F75" s="10">
        <f t="shared" si="9"/>
        <v>-971873.04166666674</v>
      </c>
      <c r="G75" s="10">
        <f t="shared" si="10"/>
        <v>143279693072.58511</v>
      </c>
      <c r="H75" s="11">
        <f t="shared" si="11"/>
        <v>367876339845.50183</v>
      </c>
    </row>
    <row r="76" spans="2:10" ht="15" x14ac:dyDescent="0.2">
      <c r="B76" s="31">
        <v>40513</v>
      </c>
      <c r="C76" s="140">
        <v>225520</v>
      </c>
      <c r="D76" s="12">
        <f t="shared" si="12"/>
        <v>655927</v>
      </c>
      <c r="E76" s="10">
        <f t="shared" si="9"/>
        <v>-1088558.0416666667</v>
      </c>
      <c r="F76" s="10">
        <f t="shared" si="9"/>
        <v>-658151.04166666674</v>
      </c>
      <c r="G76" s="10">
        <f t="shared" si="10"/>
        <v>1184958610077.1685</v>
      </c>
      <c r="H76" s="11">
        <f t="shared" si="11"/>
        <v>716435609037.54358</v>
      </c>
      <c r="J76" s="13"/>
    </row>
    <row r="77" spans="2:10" ht="15" x14ac:dyDescent="0.2">
      <c r="B77" s="31">
        <v>40544</v>
      </c>
      <c r="C77" s="140">
        <v>551953</v>
      </c>
      <c r="D77" s="12">
        <f t="shared" si="12"/>
        <v>1615327</v>
      </c>
      <c r="E77" s="10">
        <f t="shared" si="9"/>
        <v>-762125.04166666674</v>
      </c>
      <c r="F77" s="10">
        <f t="shared" si="9"/>
        <v>301248.95833333326</v>
      </c>
      <c r="G77" s="10">
        <f t="shared" si="10"/>
        <v>580834579135.41858</v>
      </c>
      <c r="H77" s="11">
        <f t="shared" si="11"/>
        <v>-229589374921.83157</v>
      </c>
    </row>
    <row r="78" spans="2:10" ht="15" x14ac:dyDescent="0.2">
      <c r="B78" s="31">
        <v>40575</v>
      </c>
      <c r="C78" s="140">
        <v>1789537</v>
      </c>
      <c r="D78" s="12">
        <f t="shared" si="12"/>
        <v>935555</v>
      </c>
      <c r="E78" s="10">
        <f t="shared" si="9"/>
        <v>475458.95833333326</v>
      </c>
      <c r="F78" s="10">
        <f t="shared" si="9"/>
        <v>-378523.04166666674</v>
      </c>
      <c r="G78" s="10">
        <f t="shared" si="10"/>
        <v>226061221059.41833</v>
      </c>
      <c r="H78" s="11">
        <f t="shared" si="11"/>
        <v>-179972171095.99826</v>
      </c>
      <c r="J78" s="13"/>
    </row>
    <row r="79" spans="2:10" ht="15" x14ac:dyDescent="0.2">
      <c r="B79" s="31">
        <v>40603</v>
      </c>
      <c r="C79" s="140">
        <v>1572789</v>
      </c>
      <c r="D79" s="12">
        <f t="shared" si="12"/>
        <v>225520</v>
      </c>
      <c r="E79" s="10">
        <f t="shared" si="9"/>
        <v>258710.95833333326</v>
      </c>
      <c r="F79" s="10">
        <f t="shared" si="9"/>
        <v>-1088558.0416666667</v>
      </c>
      <c r="G79" s="10">
        <f t="shared" si="10"/>
        <v>66931359961.751694</v>
      </c>
      <c r="H79" s="11">
        <f t="shared" si="11"/>
        <v>-281621894161.03986</v>
      </c>
    </row>
    <row r="80" spans="2:10" ht="15" x14ac:dyDescent="0.2">
      <c r="B80" s="31">
        <v>40634</v>
      </c>
      <c r="C80" s="140">
        <v>1468446</v>
      </c>
      <c r="D80" s="12">
        <f t="shared" si="12"/>
        <v>551953</v>
      </c>
      <c r="E80" s="10">
        <f t="shared" si="9"/>
        <v>154367.95833333326</v>
      </c>
      <c r="F80" s="10">
        <f t="shared" si="9"/>
        <v>-762125.04166666674</v>
      </c>
      <c r="G80" s="10">
        <f t="shared" si="10"/>
        <v>23829466560.001713</v>
      </c>
      <c r="H80" s="11">
        <f t="shared" si="11"/>
        <v>-117647686676.78989</v>
      </c>
    </row>
    <row r="81" spans="2:8" ht="15" x14ac:dyDescent="0.2">
      <c r="B81" s="31">
        <v>40664</v>
      </c>
      <c r="C81" s="140">
        <v>1863631</v>
      </c>
      <c r="D81" s="12">
        <f t="shared" si="12"/>
        <v>1789537</v>
      </c>
      <c r="E81" s="10">
        <f t="shared" si="9"/>
        <v>549552.95833333326</v>
      </c>
      <c r="F81" s="10">
        <f t="shared" si="9"/>
        <v>475458.95833333326</v>
      </c>
      <c r="G81" s="10">
        <f t="shared" si="10"/>
        <v>302008454012.91833</v>
      </c>
      <c r="H81" s="11">
        <f t="shared" si="11"/>
        <v>261289877118.16833</v>
      </c>
    </row>
    <row r="82" spans="2:8" ht="15" x14ac:dyDescent="0.2">
      <c r="B82" s="31">
        <v>40695</v>
      </c>
      <c r="C82" s="140">
        <v>1286818</v>
      </c>
      <c r="D82" s="12">
        <f t="shared" si="12"/>
        <v>1572789</v>
      </c>
      <c r="E82" s="10">
        <f t="shared" si="9"/>
        <v>-27260.041666666744</v>
      </c>
      <c r="F82" s="10">
        <f t="shared" si="9"/>
        <v>258710.95833333326</v>
      </c>
      <c r="G82" s="10">
        <f t="shared" si="10"/>
        <v>743109871.66840696</v>
      </c>
      <c r="H82" s="11">
        <f t="shared" si="11"/>
        <v>-7052471503.7899485</v>
      </c>
    </row>
    <row r="83" spans="2:8" ht="15" x14ac:dyDescent="0.2">
      <c r="B83" s="31">
        <v>40725</v>
      </c>
      <c r="C83" s="140">
        <v>2039365</v>
      </c>
      <c r="D83" s="12">
        <f t="shared" si="12"/>
        <v>1468446</v>
      </c>
      <c r="E83" s="10">
        <f t="shared" si="9"/>
        <v>725286.95833333326</v>
      </c>
      <c r="F83" s="10">
        <f t="shared" si="9"/>
        <v>154367.95833333326</v>
      </c>
      <c r="G83" s="10">
        <f t="shared" si="10"/>
        <v>526041171928.41827</v>
      </c>
      <c r="H83" s="11">
        <f t="shared" si="11"/>
        <v>111961066963.71001</v>
      </c>
    </row>
    <row r="84" spans="2:8" ht="15" x14ac:dyDescent="0.2">
      <c r="B84" s="31">
        <v>40756</v>
      </c>
      <c r="C84" s="140">
        <v>1493137</v>
      </c>
      <c r="D84" s="12">
        <f t="shared" si="12"/>
        <v>1863631</v>
      </c>
      <c r="E84" s="10">
        <f t="shared" si="9"/>
        <v>179058.95833333326</v>
      </c>
      <c r="F84" s="10">
        <f t="shared" si="9"/>
        <v>549552.95833333326</v>
      </c>
      <c r="G84" s="10">
        <f t="shared" si="10"/>
        <v>32062110559.418373</v>
      </c>
      <c r="H84" s="11">
        <f t="shared" si="11"/>
        <v>98402380268.16835</v>
      </c>
    </row>
    <row r="85" spans="2:8" ht="15" x14ac:dyDescent="0.2">
      <c r="B85" s="31">
        <v>40787</v>
      </c>
      <c r="C85" s="140">
        <v>1960898</v>
      </c>
      <c r="D85" s="12">
        <f t="shared" si="12"/>
        <v>1286818</v>
      </c>
      <c r="E85" s="10">
        <f t="shared" si="9"/>
        <v>646819.95833333326</v>
      </c>
      <c r="F85" s="10">
        <f t="shared" si="9"/>
        <v>-27260.041666666744</v>
      </c>
      <c r="G85" s="10">
        <f t="shared" si="10"/>
        <v>418376058498.33496</v>
      </c>
      <c r="H85" s="11">
        <f t="shared" si="11"/>
        <v>-17632339014.99831</v>
      </c>
    </row>
    <row r="86" spans="2:8" ht="15" x14ac:dyDescent="0.2">
      <c r="B86" s="31">
        <v>40817</v>
      </c>
      <c r="C86" s="140">
        <v>2380780</v>
      </c>
      <c r="D86" s="12">
        <f t="shared" si="12"/>
        <v>2039365</v>
      </c>
      <c r="E86" s="10">
        <f t="shared" si="9"/>
        <v>1066701.9583333333</v>
      </c>
      <c r="F86" s="10">
        <f t="shared" si="9"/>
        <v>725286.95833333326</v>
      </c>
      <c r="G86" s="10">
        <f t="shared" si="10"/>
        <v>1137853067912.1682</v>
      </c>
      <c r="H86" s="11">
        <f t="shared" si="11"/>
        <v>773665018807.79321</v>
      </c>
    </row>
    <row r="87" spans="2:8" ht="15" x14ac:dyDescent="0.2">
      <c r="B87" s="31">
        <v>40848</v>
      </c>
      <c r="C87" s="140">
        <v>1374066</v>
      </c>
      <c r="D87" s="12">
        <f t="shared" si="12"/>
        <v>1493137</v>
      </c>
      <c r="E87" s="10">
        <f t="shared" si="9"/>
        <v>59987.958333333256</v>
      </c>
      <c r="F87" s="10">
        <f t="shared" si="9"/>
        <v>179058.95833333326</v>
      </c>
      <c r="G87" s="10">
        <f t="shared" si="10"/>
        <v>3598555145.0017266</v>
      </c>
      <c r="H87" s="11">
        <f t="shared" si="11"/>
        <v>10741381331.710051</v>
      </c>
    </row>
    <row r="88" spans="2:8" ht="15" x14ac:dyDescent="0.2">
      <c r="B88" s="31">
        <v>40878</v>
      </c>
      <c r="C88" s="140">
        <v>686126</v>
      </c>
      <c r="D88" s="12">
        <f t="shared" si="12"/>
        <v>1960898</v>
      </c>
      <c r="E88" s="10">
        <f t="shared" si="9"/>
        <v>-627952.04166666674</v>
      </c>
      <c r="F88" s="10">
        <f t="shared" si="9"/>
        <v>646819.95833333326</v>
      </c>
      <c r="G88" s="10">
        <f t="shared" si="10"/>
        <v>394323766633.33514</v>
      </c>
      <c r="H88" s="11">
        <f t="shared" si="11"/>
        <v>-406171913426.16492</v>
      </c>
    </row>
    <row r="89" spans="2:8" ht="15" x14ac:dyDescent="0.2">
      <c r="B89" s="31">
        <v>40909</v>
      </c>
      <c r="C89" s="140">
        <v>1710174</v>
      </c>
      <c r="D89" s="12">
        <f t="shared" si="12"/>
        <v>2380780</v>
      </c>
      <c r="E89" s="10">
        <f t="shared" si="9"/>
        <v>396095.95833333326</v>
      </c>
      <c r="F89" s="10">
        <f t="shared" si="9"/>
        <v>1066701.9583333333</v>
      </c>
      <c r="G89" s="10">
        <f t="shared" si="10"/>
        <v>156892008208.00168</v>
      </c>
      <c r="H89" s="11">
        <f t="shared" si="11"/>
        <v>422516334442.08496</v>
      </c>
    </row>
    <row r="90" spans="2:8" ht="15" x14ac:dyDescent="0.2">
      <c r="B90" s="31">
        <v>40940</v>
      </c>
      <c r="C90" s="140">
        <v>1088493</v>
      </c>
      <c r="D90" s="12">
        <f t="shared" si="12"/>
        <v>1374066</v>
      </c>
      <c r="E90" s="10">
        <f t="shared" si="9"/>
        <v>-225585.04166666674</v>
      </c>
      <c r="F90" s="10">
        <f t="shared" si="9"/>
        <v>59987.958333333256</v>
      </c>
      <c r="G90" s="10">
        <f t="shared" si="10"/>
        <v>50888611023.75177</v>
      </c>
      <c r="H90" s="11">
        <f t="shared" si="11"/>
        <v>-13532386080.123251</v>
      </c>
    </row>
    <row r="91" spans="2:8" ht="15" x14ac:dyDescent="0.2">
      <c r="B91" s="31">
        <v>40969</v>
      </c>
      <c r="C91" s="140">
        <v>1256007</v>
      </c>
      <c r="D91" s="12">
        <f t="shared" si="12"/>
        <v>686126</v>
      </c>
      <c r="E91" s="10">
        <f t="shared" si="9"/>
        <v>-58071.041666666744</v>
      </c>
      <c r="F91" s="10">
        <f t="shared" si="9"/>
        <v>-627952.04166666674</v>
      </c>
      <c r="G91" s="10">
        <f t="shared" si="10"/>
        <v>3372245880.2517452</v>
      </c>
      <c r="H91" s="11">
        <f t="shared" si="11"/>
        <v>36465829176.293457</v>
      </c>
    </row>
    <row r="92" spans="2:8" ht="15" x14ac:dyDescent="0.2">
      <c r="B92" s="31">
        <v>41000</v>
      </c>
      <c r="C92" s="140">
        <v>1718040</v>
      </c>
      <c r="D92" s="12">
        <f t="shared" si="12"/>
        <v>1710174</v>
      </c>
      <c r="E92" s="10">
        <f t="shared" si="9"/>
        <v>403961.95833333326</v>
      </c>
      <c r="F92" s="10">
        <f t="shared" si="9"/>
        <v>396095.95833333326</v>
      </c>
      <c r="G92" s="10">
        <f t="shared" si="10"/>
        <v>163185263780.50168</v>
      </c>
      <c r="H92" s="11">
        <f t="shared" si="11"/>
        <v>160007699016.25168</v>
      </c>
    </row>
    <row r="93" spans="2:8" ht="15" x14ac:dyDescent="0.2">
      <c r="B93" s="31">
        <v>41030</v>
      </c>
      <c r="C93" s="140">
        <v>1343653</v>
      </c>
      <c r="D93" s="12">
        <f t="shared" si="12"/>
        <v>1088493</v>
      </c>
      <c r="E93" s="10">
        <f t="shared" si="9"/>
        <v>29574.958333333256</v>
      </c>
      <c r="F93" s="10">
        <f t="shared" si="9"/>
        <v>-225585.04166666674</v>
      </c>
      <c r="G93" s="10">
        <f t="shared" si="10"/>
        <v>874678160.41839814</v>
      </c>
      <c r="H93" s="11">
        <f t="shared" si="11"/>
        <v>-6671668207.9149151</v>
      </c>
    </row>
    <row r="94" spans="2:8" ht="15.75" thickBot="1" x14ac:dyDescent="0.25">
      <c r="B94" s="31">
        <v>41061</v>
      </c>
      <c r="C94" s="140">
        <v>1910419</v>
      </c>
      <c r="D94" s="12">
        <f t="shared" si="12"/>
        <v>1256007</v>
      </c>
      <c r="E94" s="10">
        <f t="shared" si="9"/>
        <v>596340.95833333326</v>
      </c>
      <c r="F94" s="10">
        <f t="shared" si="9"/>
        <v>-58071.041666666744</v>
      </c>
      <c r="G94" s="10">
        <f t="shared" si="10"/>
        <v>355622538585.91833</v>
      </c>
      <c r="H94" s="11">
        <f t="shared" si="11"/>
        <v>-34630140638.91497</v>
      </c>
    </row>
    <row r="95" spans="2:8" ht="12.75" thickBot="1" x14ac:dyDescent="0.25">
      <c r="B95" s="15" t="s">
        <v>4</v>
      </c>
      <c r="C95" s="16">
        <f>AVERAGE(C71:C94)</f>
        <v>1314078.0416666667</v>
      </c>
      <c r="D95" s="14"/>
      <c r="E95" s="10"/>
      <c r="F95" s="10"/>
      <c r="G95" s="17">
        <f>SUM(G71:G94)</f>
        <v>8332360989858.957</v>
      </c>
      <c r="H95" s="17">
        <f>SUM(H72:H94)</f>
        <v>1350012927593.2449</v>
      </c>
    </row>
    <row r="96" spans="2:8" ht="12.75" thickBot="1" x14ac:dyDescent="0.25">
      <c r="C96" s="18"/>
      <c r="D96" s="18"/>
      <c r="E96" s="18"/>
      <c r="F96" s="18"/>
      <c r="G96" s="18"/>
      <c r="H96" s="18"/>
    </row>
    <row r="97" spans="2:12" ht="12.75" thickBot="1" x14ac:dyDescent="0.25">
      <c r="C97" s="18"/>
      <c r="D97" s="18"/>
      <c r="G97" s="19" t="s">
        <v>7</v>
      </c>
      <c r="H97" s="20">
        <f>H95/G95</f>
        <v>0.16202045605516868</v>
      </c>
    </row>
    <row r="101" spans="2:12" ht="12.75" thickBot="1" x14ac:dyDescent="0.25">
      <c r="E101" s="4"/>
      <c r="F101" s="5"/>
      <c r="G101" s="5"/>
      <c r="H101" s="4"/>
    </row>
    <row r="102" spans="2:12" ht="27" customHeight="1" thickBot="1" x14ac:dyDescent="0.25">
      <c r="B102" s="32" t="s">
        <v>3</v>
      </c>
      <c r="C102" s="7"/>
      <c r="D102" s="8"/>
      <c r="E102" s="8"/>
      <c r="F102" s="8"/>
      <c r="G102" s="8"/>
      <c r="H102" s="9"/>
    </row>
    <row r="103" spans="2:12" ht="15" x14ac:dyDescent="0.2">
      <c r="B103" s="33">
        <v>40360</v>
      </c>
      <c r="C103" s="140">
        <v>269007</v>
      </c>
      <c r="D103" s="21"/>
      <c r="E103" s="22">
        <f t="shared" ref="E103:F126" si="13">C103-$C$31</f>
        <v>-1045071.0416666667</v>
      </c>
      <c r="F103" s="22"/>
      <c r="G103" s="22">
        <f>E103^2</f>
        <v>1092173482130.252</v>
      </c>
      <c r="H103" s="23"/>
    </row>
    <row r="104" spans="2:12" ht="15" x14ac:dyDescent="0.2">
      <c r="B104" s="33">
        <v>40391</v>
      </c>
      <c r="C104" s="140">
        <v>342205</v>
      </c>
      <c r="D104" s="12"/>
      <c r="E104" s="10">
        <f t="shared" si="13"/>
        <v>-971873.04166666674</v>
      </c>
      <c r="F104" s="10"/>
      <c r="G104" s="10">
        <f t="shared" ref="G104:G126" si="14">E104^2</f>
        <v>944537209118.41858</v>
      </c>
      <c r="H104" s="11"/>
    </row>
    <row r="105" spans="2:12" ht="15" x14ac:dyDescent="0.2">
      <c r="B105" s="33">
        <v>40422</v>
      </c>
      <c r="C105" s="140">
        <v>655927</v>
      </c>
      <c r="D105" s="12"/>
      <c r="E105" s="10">
        <f t="shared" si="13"/>
        <v>-658151.04166666674</v>
      </c>
      <c r="F105" s="10"/>
      <c r="G105" s="10">
        <f t="shared" si="14"/>
        <v>433162793646.91852</v>
      </c>
      <c r="H105" s="11"/>
    </row>
    <row r="106" spans="2:12" ht="15" x14ac:dyDescent="0.2">
      <c r="B106" s="33">
        <v>40452</v>
      </c>
      <c r="C106" s="140">
        <v>1615327</v>
      </c>
      <c r="D106" s="12"/>
      <c r="E106" s="10">
        <f t="shared" si="13"/>
        <v>301248.95833333326</v>
      </c>
      <c r="F106" s="10"/>
      <c r="G106" s="10">
        <f t="shared" si="14"/>
        <v>90750934896.91835</v>
      </c>
      <c r="H106" s="11"/>
    </row>
    <row r="107" spans="2:12" ht="15" x14ac:dyDescent="0.2">
      <c r="B107" s="33">
        <v>40483</v>
      </c>
      <c r="C107" s="140">
        <v>935555</v>
      </c>
      <c r="D107" s="14">
        <f>+C103</f>
        <v>269007</v>
      </c>
      <c r="E107" s="10">
        <f t="shared" si="13"/>
        <v>-378523.04166666674</v>
      </c>
      <c r="F107" s="10">
        <f t="shared" si="13"/>
        <v>-1045071.0416666667</v>
      </c>
      <c r="G107" s="10">
        <f t="shared" si="14"/>
        <v>143279693072.58511</v>
      </c>
      <c r="H107" s="11">
        <f t="shared" ref="H107:H126" si="15">E107*F107</f>
        <v>395583469449.41852</v>
      </c>
    </row>
    <row r="108" spans="2:12" ht="15" x14ac:dyDescent="0.2">
      <c r="B108" s="33">
        <v>40513</v>
      </c>
      <c r="C108" s="140">
        <v>225520</v>
      </c>
      <c r="D108" s="14">
        <f t="shared" ref="D108:D125" si="16">+C104</f>
        <v>342205</v>
      </c>
      <c r="E108" s="10">
        <f t="shared" si="13"/>
        <v>-1088558.0416666667</v>
      </c>
      <c r="F108" s="10">
        <f t="shared" si="13"/>
        <v>-971873.04166666674</v>
      </c>
      <c r="G108" s="10">
        <f t="shared" si="14"/>
        <v>1184958610077.1685</v>
      </c>
      <c r="H108" s="11">
        <f t="shared" si="15"/>
        <v>1057940214985.2936</v>
      </c>
    </row>
    <row r="109" spans="2:12" ht="15" x14ac:dyDescent="0.2">
      <c r="B109" s="33">
        <v>40544</v>
      </c>
      <c r="C109" s="140">
        <v>551953</v>
      </c>
      <c r="D109" s="14">
        <f t="shared" si="16"/>
        <v>655927</v>
      </c>
      <c r="E109" s="10">
        <f t="shared" si="13"/>
        <v>-762125.04166666674</v>
      </c>
      <c r="F109" s="10">
        <f t="shared" si="13"/>
        <v>-658151.04166666674</v>
      </c>
      <c r="G109" s="10">
        <f t="shared" si="14"/>
        <v>580834579135.41858</v>
      </c>
      <c r="H109" s="11">
        <f t="shared" si="15"/>
        <v>501593390053.16852</v>
      </c>
      <c r="J109" s="13"/>
      <c r="K109" s="13"/>
      <c r="L109" s="13"/>
    </row>
    <row r="110" spans="2:12" ht="15" x14ac:dyDescent="0.2">
      <c r="B110" s="33">
        <v>40575</v>
      </c>
      <c r="C110" s="140">
        <v>1789537</v>
      </c>
      <c r="D110" s="14">
        <f t="shared" si="16"/>
        <v>1615327</v>
      </c>
      <c r="E110" s="10">
        <f t="shared" si="13"/>
        <v>475458.95833333326</v>
      </c>
      <c r="F110" s="10">
        <f t="shared" si="13"/>
        <v>301248.95833333326</v>
      </c>
      <c r="G110" s="10">
        <f t="shared" si="14"/>
        <v>226061221059.41833</v>
      </c>
      <c r="H110" s="11">
        <f t="shared" si="15"/>
        <v>143231515928.16833</v>
      </c>
    </row>
    <row r="111" spans="2:12" ht="15" x14ac:dyDescent="0.2">
      <c r="B111" s="33">
        <v>40603</v>
      </c>
      <c r="C111" s="140">
        <v>1572789</v>
      </c>
      <c r="D111" s="14">
        <f t="shared" si="16"/>
        <v>935555</v>
      </c>
      <c r="E111" s="10">
        <f t="shared" si="13"/>
        <v>258710.95833333326</v>
      </c>
      <c r="F111" s="10">
        <f t="shared" si="13"/>
        <v>-378523.04166666674</v>
      </c>
      <c r="G111" s="10">
        <f t="shared" si="14"/>
        <v>66931359961.751694</v>
      </c>
      <c r="H111" s="11">
        <f t="shared" si="15"/>
        <v>-97928058860.831589</v>
      </c>
    </row>
    <row r="112" spans="2:12" ht="15" x14ac:dyDescent="0.2">
      <c r="B112" s="33">
        <v>40634</v>
      </c>
      <c r="C112" s="140">
        <v>1468446</v>
      </c>
      <c r="D112" s="14">
        <f t="shared" si="16"/>
        <v>225520</v>
      </c>
      <c r="E112" s="10">
        <f t="shared" si="13"/>
        <v>154367.95833333326</v>
      </c>
      <c r="F112" s="10">
        <f t="shared" si="13"/>
        <v>-1088558.0416666667</v>
      </c>
      <c r="G112" s="10">
        <f t="shared" si="14"/>
        <v>23829466560.001713</v>
      </c>
      <c r="H112" s="11">
        <f t="shared" si="15"/>
        <v>-168038482419.41486</v>
      </c>
    </row>
    <row r="113" spans="2:8" ht="15" x14ac:dyDescent="0.2">
      <c r="B113" s="33">
        <v>40664</v>
      </c>
      <c r="C113" s="140">
        <v>1863631</v>
      </c>
      <c r="D113" s="14">
        <f t="shared" si="16"/>
        <v>551953</v>
      </c>
      <c r="E113" s="10">
        <f t="shared" si="13"/>
        <v>549552.95833333326</v>
      </c>
      <c r="F113" s="10">
        <f t="shared" si="13"/>
        <v>-762125.04166666674</v>
      </c>
      <c r="G113" s="10">
        <f t="shared" si="14"/>
        <v>302008454012.91833</v>
      </c>
      <c r="H113" s="11">
        <f t="shared" si="15"/>
        <v>-418828071267.8316</v>
      </c>
    </row>
    <row r="114" spans="2:8" ht="15" x14ac:dyDescent="0.2">
      <c r="B114" s="33">
        <v>40695</v>
      </c>
      <c r="C114" s="140">
        <v>1286818</v>
      </c>
      <c r="D114" s="14">
        <f t="shared" si="16"/>
        <v>1789537</v>
      </c>
      <c r="E114" s="10">
        <f t="shared" si="13"/>
        <v>-27260.041666666744</v>
      </c>
      <c r="F114" s="10">
        <f t="shared" si="13"/>
        <v>475458.95833333326</v>
      </c>
      <c r="G114" s="10">
        <f t="shared" si="14"/>
        <v>743109871.66840696</v>
      </c>
      <c r="H114" s="11">
        <f t="shared" si="15"/>
        <v>-12961031014.956633</v>
      </c>
    </row>
    <row r="115" spans="2:8" ht="15" x14ac:dyDescent="0.2">
      <c r="B115" s="33">
        <v>40725</v>
      </c>
      <c r="C115" s="140">
        <v>2039365</v>
      </c>
      <c r="D115" s="14">
        <f t="shared" si="16"/>
        <v>1572789</v>
      </c>
      <c r="E115" s="10">
        <f t="shared" si="13"/>
        <v>725286.95833333326</v>
      </c>
      <c r="F115" s="10">
        <f t="shared" si="13"/>
        <v>258710.95833333326</v>
      </c>
      <c r="G115" s="10">
        <f t="shared" si="14"/>
        <v>526041171928.41827</v>
      </c>
      <c r="H115" s="11">
        <f t="shared" si="15"/>
        <v>187639684057.08499</v>
      </c>
    </row>
    <row r="116" spans="2:8" ht="15" x14ac:dyDescent="0.2">
      <c r="B116" s="33">
        <v>40756</v>
      </c>
      <c r="C116" s="140">
        <v>1493137</v>
      </c>
      <c r="D116" s="14">
        <f t="shared" si="16"/>
        <v>1468446</v>
      </c>
      <c r="E116" s="10">
        <f t="shared" si="13"/>
        <v>179058.95833333326</v>
      </c>
      <c r="F116" s="10">
        <f t="shared" si="13"/>
        <v>154367.95833333326</v>
      </c>
      <c r="G116" s="10">
        <f t="shared" si="14"/>
        <v>32062110559.418373</v>
      </c>
      <c r="H116" s="11">
        <f t="shared" si="15"/>
        <v>27640965819.210045</v>
      </c>
    </row>
    <row r="117" spans="2:8" ht="15" x14ac:dyDescent="0.2">
      <c r="B117" s="33">
        <v>40787</v>
      </c>
      <c r="C117" s="140">
        <v>1960898</v>
      </c>
      <c r="D117" s="14">
        <f t="shared" si="16"/>
        <v>1863631</v>
      </c>
      <c r="E117" s="10">
        <f t="shared" si="13"/>
        <v>646819.95833333326</v>
      </c>
      <c r="F117" s="10">
        <f t="shared" si="13"/>
        <v>549552.95833333326</v>
      </c>
      <c r="G117" s="10">
        <f t="shared" si="14"/>
        <v>418376058498.33496</v>
      </c>
      <c r="H117" s="11">
        <f t="shared" si="15"/>
        <v>355461821611.12665</v>
      </c>
    </row>
    <row r="118" spans="2:8" ht="15" x14ac:dyDescent="0.2">
      <c r="B118" s="33">
        <v>40817</v>
      </c>
      <c r="C118" s="140">
        <v>2380780</v>
      </c>
      <c r="D118" s="14">
        <f t="shared" si="16"/>
        <v>1286818</v>
      </c>
      <c r="E118" s="10">
        <f t="shared" si="13"/>
        <v>1066701.9583333333</v>
      </c>
      <c r="F118" s="10">
        <f t="shared" si="13"/>
        <v>-27260.041666666744</v>
      </c>
      <c r="G118" s="10">
        <f t="shared" si="14"/>
        <v>1137853067912.1682</v>
      </c>
      <c r="H118" s="11">
        <f t="shared" si="15"/>
        <v>-29078339830.081676</v>
      </c>
    </row>
    <row r="119" spans="2:8" ht="15" x14ac:dyDescent="0.2">
      <c r="B119" s="33">
        <v>40848</v>
      </c>
      <c r="C119" s="140">
        <v>1374066</v>
      </c>
      <c r="D119" s="14">
        <f t="shared" si="16"/>
        <v>2039365</v>
      </c>
      <c r="E119" s="10">
        <f t="shared" si="13"/>
        <v>59987.958333333256</v>
      </c>
      <c r="F119" s="10">
        <f t="shared" si="13"/>
        <v>725286.95833333326</v>
      </c>
      <c r="G119" s="10">
        <f t="shared" si="14"/>
        <v>3598555145.0017266</v>
      </c>
      <c r="H119" s="11">
        <f t="shared" si="15"/>
        <v>43508483836.210007</v>
      </c>
    </row>
    <row r="120" spans="2:8" ht="15" x14ac:dyDescent="0.2">
      <c r="B120" s="33">
        <v>40878</v>
      </c>
      <c r="C120" s="140">
        <v>686126</v>
      </c>
      <c r="D120" s="14">
        <f t="shared" si="16"/>
        <v>1493137</v>
      </c>
      <c r="E120" s="10">
        <f t="shared" si="13"/>
        <v>-627952.04166666674</v>
      </c>
      <c r="F120" s="10">
        <f t="shared" si="13"/>
        <v>179058.95833333326</v>
      </c>
      <c r="G120" s="10">
        <f t="shared" si="14"/>
        <v>394323766633.33514</v>
      </c>
      <c r="H120" s="11">
        <f t="shared" si="15"/>
        <v>-112440438464.12323</v>
      </c>
    </row>
    <row r="121" spans="2:8" ht="15" x14ac:dyDescent="0.2">
      <c r="B121" s="33">
        <v>40909</v>
      </c>
      <c r="C121" s="140">
        <v>1710174</v>
      </c>
      <c r="D121" s="14">
        <f t="shared" si="16"/>
        <v>1960898</v>
      </c>
      <c r="E121" s="10">
        <f t="shared" si="13"/>
        <v>396095.95833333326</v>
      </c>
      <c r="F121" s="10">
        <f t="shared" si="13"/>
        <v>646819.95833333326</v>
      </c>
      <c r="G121" s="10">
        <f t="shared" si="14"/>
        <v>156892008208.00168</v>
      </c>
      <c r="H121" s="11">
        <f t="shared" si="15"/>
        <v>256202771265.16833</v>
      </c>
    </row>
    <row r="122" spans="2:8" ht="15" x14ac:dyDescent="0.2">
      <c r="B122" s="33">
        <v>40940</v>
      </c>
      <c r="C122" s="140">
        <v>1088493</v>
      </c>
      <c r="D122" s="14">
        <f t="shared" si="16"/>
        <v>2380780</v>
      </c>
      <c r="E122" s="10">
        <f t="shared" si="13"/>
        <v>-225585.04166666674</v>
      </c>
      <c r="F122" s="10">
        <f t="shared" si="13"/>
        <v>1066701.9583333333</v>
      </c>
      <c r="G122" s="10">
        <f t="shared" si="14"/>
        <v>50888611023.75177</v>
      </c>
      <c r="H122" s="11">
        <f t="shared" si="15"/>
        <v>-240632005716.54001</v>
      </c>
    </row>
    <row r="123" spans="2:8" ht="15" x14ac:dyDescent="0.2">
      <c r="B123" s="33">
        <v>40969</v>
      </c>
      <c r="C123" s="140">
        <v>1256007</v>
      </c>
      <c r="D123" s="14">
        <f t="shared" si="16"/>
        <v>1374066</v>
      </c>
      <c r="E123" s="10">
        <f t="shared" si="13"/>
        <v>-58071.041666666744</v>
      </c>
      <c r="F123" s="10">
        <f t="shared" si="13"/>
        <v>59987.958333333256</v>
      </c>
      <c r="G123" s="10">
        <f t="shared" si="14"/>
        <v>3372245880.2517452</v>
      </c>
      <c r="H123" s="11">
        <f t="shared" si="15"/>
        <v>-3483563227.8732638</v>
      </c>
    </row>
    <row r="124" spans="2:8" ht="15" x14ac:dyDescent="0.2">
      <c r="B124" s="33">
        <v>41000</v>
      </c>
      <c r="C124" s="140">
        <v>1718040</v>
      </c>
      <c r="D124" s="14">
        <f t="shared" si="16"/>
        <v>686126</v>
      </c>
      <c r="E124" s="10">
        <f t="shared" si="13"/>
        <v>403961.95833333326</v>
      </c>
      <c r="F124" s="10">
        <f t="shared" si="13"/>
        <v>-627952.04166666674</v>
      </c>
      <c r="G124" s="10">
        <f t="shared" si="14"/>
        <v>163185263780.50168</v>
      </c>
      <c r="H124" s="11">
        <f t="shared" si="15"/>
        <v>-253668736491.08157</v>
      </c>
    </row>
    <row r="125" spans="2:8" ht="15" x14ac:dyDescent="0.2">
      <c r="B125" s="33">
        <v>41030</v>
      </c>
      <c r="C125" s="140">
        <v>1343653</v>
      </c>
      <c r="D125" s="14">
        <f t="shared" si="16"/>
        <v>1710174</v>
      </c>
      <c r="E125" s="10">
        <f t="shared" si="13"/>
        <v>29574.958333333256</v>
      </c>
      <c r="F125" s="10">
        <f t="shared" si="13"/>
        <v>396095.95833333326</v>
      </c>
      <c r="G125" s="10">
        <f t="shared" si="14"/>
        <v>874678160.41839814</v>
      </c>
      <c r="H125" s="11">
        <f t="shared" si="15"/>
        <v>11714521463.710037</v>
      </c>
    </row>
    <row r="126" spans="2:8" ht="15.75" thickBot="1" x14ac:dyDescent="0.25">
      <c r="B126" s="34">
        <v>41061</v>
      </c>
      <c r="C126" s="140">
        <v>1910419</v>
      </c>
      <c r="D126" s="14">
        <f>+C122</f>
        <v>1088493</v>
      </c>
      <c r="E126" s="10">
        <f t="shared" si="13"/>
        <v>596340.95833333326</v>
      </c>
      <c r="F126" s="10">
        <f t="shared" si="13"/>
        <v>-225585.04166666674</v>
      </c>
      <c r="G126" s="10">
        <f t="shared" si="14"/>
        <v>355622538585.91833</v>
      </c>
      <c r="H126" s="11">
        <f t="shared" si="15"/>
        <v>-134525599933.16496</v>
      </c>
    </row>
    <row r="127" spans="2:8" ht="12.75" thickBot="1" x14ac:dyDescent="0.25">
      <c r="B127" s="15" t="s">
        <v>4</v>
      </c>
      <c r="C127" s="16">
        <f>AVERAGE(C103:C126)</f>
        <v>1314078.0416666667</v>
      </c>
      <c r="D127" s="14"/>
      <c r="E127" s="10"/>
      <c r="F127" s="10"/>
      <c r="G127" s="17">
        <f>SUM(G103:G126)</f>
        <v>8332360989858.957</v>
      </c>
      <c r="H127" s="17">
        <f>SUM(H104:H126)</f>
        <v>1508932511242.6594</v>
      </c>
    </row>
    <row r="128" spans="2:8" ht="12.75" thickBot="1" x14ac:dyDescent="0.25">
      <c r="C128" s="18"/>
      <c r="D128" s="18"/>
      <c r="E128" s="18"/>
      <c r="F128" s="18"/>
      <c r="G128" s="18"/>
      <c r="H128" s="18"/>
    </row>
    <row r="129" spans="2:8" ht="12.75" thickBot="1" x14ac:dyDescent="0.25">
      <c r="C129" s="18"/>
      <c r="D129" s="18"/>
      <c r="G129" s="19" t="s">
        <v>8</v>
      </c>
      <c r="H129" s="20">
        <f>H127/G127</f>
        <v>0.18109303150441172</v>
      </c>
    </row>
    <row r="132" spans="2:8" x14ac:dyDescent="0.2">
      <c r="B132" s="3" t="s">
        <v>9</v>
      </c>
    </row>
    <row r="133" spans="2:8" ht="12.75" thickBot="1" x14ac:dyDescent="0.25"/>
    <row r="134" spans="2:8" x14ac:dyDescent="0.2">
      <c r="B134" s="24" t="s">
        <v>10</v>
      </c>
      <c r="C134" s="27">
        <f>H33</f>
        <v>0.36945831682023456</v>
      </c>
      <c r="D134" s="2" t="s">
        <v>11</v>
      </c>
    </row>
    <row r="135" spans="2:8" x14ac:dyDescent="0.2">
      <c r="B135" s="25" t="s">
        <v>12</v>
      </c>
      <c r="C135" s="28">
        <f>H65</f>
        <v>9.776529816505751E-2</v>
      </c>
      <c r="D135" s="2" t="s">
        <v>13</v>
      </c>
    </row>
    <row r="136" spans="2:8" x14ac:dyDescent="0.2">
      <c r="B136" s="25" t="s">
        <v>14</v>
      </c>
      <c r="C136" s="28">
        <f>H97</f>
        <v>0.16202045605516868</v>
      </c>
    </row>
    <row r="137" spans="2:8" ht="12.75" thickBot="1" x14ac:dyDescent="0.25">
      <c r="B137" s="26" t="s">
        <v>15</v>
      </c>
      <c r="C137" s="29">
        <f>H129</f>
        <v>0.18109303150441172</v>
      </c>
    </row>
    <row r="138" spans="2:8" x14ac:dyDescent="0.2">
      <c r="C138" s="30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4097" r:id="rId4">
          <objectPr defaultSize="0" autoPict="0" r:id="rId5">
            <anchor moveWithCells="1" sizeWithCells="1">
              <from>
                <xdr:col>4</xdr:col>
                <xdr:colOff>295275</xdr:colOff>
                <xdr:row>5</xdr:row>
                <xdr:rowOff>38100</xdr:rowOff>
              </from>
              <to>
                <xdr:col>4</xdr:col>
                <xdr:colOff>704850</xdr:colOff>
                <xdr:row>5</xdr:row>
                <xdr:rowOff>295275</xdr:rowOff>
              </to>
            </anchor>
          </objectPr>
        </oleObject>
      </mc:Choice>
      <mc:Fallback>
        <oleObject progId="Equation.3" shapeId="4097" r:id="rId4"/>
      </mc:Fallback>
    </mc:AlternateContent>
    <mc:AlternateContent xmlns:mc="http://schemas.openxmlformats.org/markup-compatibility/2006">
      <mc:Choice Requires="x14">
        <oleObject progId="Equation.3" shapeId="4098" r:id="rId6">
          <objectPr defaultSize="0" autoPict="0" r:id="rId7">
            <anchor moveWithCells="1" sizeWithCells="1">
              <from>
                <xdr:col>3</xdr:col>
                <xdr:colOff>390525</xdr:colOff>
                <xdr:row>5</xdr:row>
                <xdr:rowOff>57150</xdr:rowOff>
              </from>
              <to>
                <xdr:col>3</xdr:col>
                <xdr:colOff>619125</xdr:colOff>
                <xdr:row>5</xdr:row>
                <xdr:rowOff>285750</xdr:rowOff>
              </to>
            </anchor>
          </objectPr>
        </oleObject>
      </mc:Choice>
      <mc:Fallback>
        <oleObject progId="Equation.3" shapeId="4098" r:id="rId6"/>
      </mc:Fallback>
    </mc:AlternateContent>
    <mc:AlternateContent xmlns:mc="http://schemas.openxmlformats.org/markup-compatibility/2006">
      <mc:Choice Requires="x14">
        <oleObject progId="Equation.3" shapeId="4099" r:id="rId8">
          <objectPr defaultSize="0" autoPict="0" r:id="rId9">
            <anchor moveWithCells="1" sizeWithCells="1">
              <from>
                <xdr:col>2</xdr:col>
                <xdr:colOff>419100</xdr:colOff>
                <xdr:row>5</xdr:row>
                <xdr:rowOff>57150</xdr:rowOff>
              </from>
              <to>
                <xdr:col>2</xdr:col>
                <xdr:colOff>571500</xdr:colOff>
                <xdr:row>5</xdr:row>
                <xdr:rowOff>285750</xdr:rowOff>
              </to>
            </anchor>
          </objectPr>
        </oleObject>
      </mc:Choice>
      <mc:Fallback>
        <oleObject progId="Equation.3" shapeId="4099" r:id="rId8"/>
      </mc:Fallback>
    </mc:AlternateContent>
    <mc:AlternateContent xmlns:mc="http://schemas.openxmlformats.org/markup-compatibility/2006">
      <mc:Choice Requires="x14">
        <oleObject progId="Equation.3" shapeId="4100" r:id="rId10">
          <objectPr defaultSize="0" autoPict="0" r:id="rId11">
            <anchor moveWithCells="1" sizeWithCells="1">
              <from>
                <xdr:col>5</xdr:col>
                <xdr:colOff>266700</xdr:colOff>
                <xdr:row>5</xdr:row>
                <xdr:rowOff>38100</xdr:rowOff>
              </from>
              <to>
                <xdr:col>5</xdr:col>
                <xdr:colOff>733425</xdr:colOff>
                <xdr:row>5</xdr:row>
                <xdr:rowOff>295275</xdr:rowOff>
              </to>
            </anchor>
          </objectPr>
        </oleObject>
      </mc:Choice>
      <mc:Fallback>
        <oleObject progId="Equation.3" shapeId="4100" r:id="rId10"/>
      </mc:Fallback>
    </mc:AlternateContent>
    <mc:AlternateContent xmlns:mc="http://schemas.openxmlformats.org/markup-compatibility/2006">
      <mc:Choice Requires="x14">
        <oleObject progId="Equation.3" shapeId="4101" r:id="rId12">
          <objectPr defaultSize="0" autoPict="0" r:id="rId13">
            <anchor moveWithCells="1" sizeWithCells="1">
              <from>
                <xdr:col>6</xdr:col>
                <xdr:colOff>133350</xdr:colOff>
                <xdr:row>5</xdr:row>
                <xdr:rowOff>38100</xdr:rowOff>
              </from>
              <to>
                <xdr:col>6</xdr:col>
                <xdr:colOff>695325</xdr:colOff>
                <xdr:row>5</xdr:row>
                <xdr:rowOff>295275</xdr:rowOff>
              </to>
            </anchor>
          </objectPr>
        </oleObject>
      </mc:Choice>
      <mc:Fallback>
        <oleObject progId="Equation.3" shapeId="4101" r:id="rId12"/>
      </mc:Fallback>
    </mc:AlternateContent>
    <mc:AlternateContent xmlns:mc="http://schemas.openxmlformats.org/markup-compatibility/2006">
      <mc:Choice Requires="x14">
        <oleObject progId="Equation.3" shapeId="4102" r:id="rId14">
          <objectPr defaultSize="0" autoPict="0" r:id="rId15">
            <anchor moveWithCells="1" sizeWithCells="1">
              <from>
                <xdr:col>7</xdr:col>
                <xdr:colOff>190500</xdr:colOff>
                <xdr:row>5</xdr:row>
                <xdr:rowOff>38100</xdr:rowOff>
              </from>
              <to>
                <xdr:col>7</xdr:col>
                <xdr:colOff>1343025</xdr:colOff>
                <xdr:row>5</xdr:row>
                <xdr:rowOff>295275</xdr:rowOff>
              </to>
            </anchor>
          </objectPr>
        </oleObject>
      </mc:Choice>
      <mc:Fallback>
        <oleObject progId="Equation.3" shapeId="4102" r:id="rId14"/>
      </mc:Fallback>
    </mc:AlternateContent>
    <mc:AlternateContent xmlns:mc="http://schemas.openxmlformats.org/markup-compatibility/2006">
      <mc:Choice Requires="x14">
        <oleObject progId="Equation.3" shapeId="4103" r:id="rId16">
          <objectPr defaultSize="0" autoPict="0" r:id="rId5">
            <anchor moveWithCells="1" sizeWithCells="1">
              <from>
                <xdr:col>4</xdr:col>
                <xdr:colOff>257175</xdr:colOff>
                <xdr:row>37</xdr:row>
                <xdr:rowOff>19050</xdr:rowOff>
              </from>
              <to>
                <xdr:col>4</xdr:col>
                <xdr:colOff>666750</xdr:colOff>
                <xdr:row>37</xdr:row>
                <xdr:rowOff>276225</xdr:rowOff>
              </to>
            </anchor>
          </objectPr>
        </oleObject>
      </mc:Choice>
      <mc:Fallback>
        <oleObject progId="Equation.3" shapeId="4103" r:id="rId16"/>
      </mc:Fallback>
    </mc:AlternateContent>
    <mc:AlternateContent xmlns:mc="http://schemas.openxmlformats.org/markup-compatibility/2006">
      <mc:Choice Requires="x14">
        <oleObject progId="Equation.3" shapeId="4104" r:id="rId17">
          <objectPr defaultSize="0" autoPict="0" r:id="rId9">
            <anchor moveWithCells="1" sizeWithCells="1">
              <from>
                <xdr:col>2</xdr:col>
                <xdr:colOff>381000</xdr:colOff>
                <xdr:row>37</xdr:row>
                <xdr:rowOff>38100</xdr:rowOff>
              </from>
              <to>
                <xdr:col>2</xdr:col>
                <xdr:colOff>533400</xdr:colOff>
                <xdr:row>37</xdr:row>
                <xdr:rowOff>266700</xdr:rowOff>
              </to>
            </anchor>
          </objectPr>
        </oleObject>
      </mc:Choice>
      <mc:Fallback>
        <oleObject progId="Equation.3" shapeId="4104" r:id="rId17"/>
      </mc:Fallback>
    </mc:AlternateContent>
    <mc:AlternateContent xmlns:mc="http://schemas.openxmlformats.org/markup-compatibility/2006">
      <mc:Choice Requires="x14">
        <oleObject progId="Equation.3" shapeId="4105" r:id="rId18">
          <objectPr defaultSize="0" autoPict="0" r:id="rId13">
            <anchor moveWithCells="1" sizeWithCells="1">
              <from>
                <xdr:col>6</xdr:col>
                <xdr:colOff>104775</xdr:colOff>
                <xdr:row>37</xdr:row>
                <xdr:rowOff>19050</xdr:rowOff>
              </from>
              <to>
                <xdr:col>6</xdr:col>
                <xdr:colOff>666750</xdr:colOff>
                <xdr:row>37</xdr:row>
                <xdr:rowOff>276225</xdr:rowOff>
              </to>
            </anchor>
          </objectPr>
        </oleObject>
      </mc:Choice>
      <mc:Fallback>
        <oleObject progId="Equation.3" shapeId="4105" r:id="rId18"/>
      </mc:Fallback>
    </mc:AlternateContent>
    <mc:AlternateContent xmlns:mc="http://schemas.openxmlformats.org/markup-compatibility/2006">
      <mc:Choice Requires="x14">
        <oleObject progId="Equation.3" shapeId="4106" r:id="rId19">
          <objectPr defaultSize="0" autoPict="0" r:id="rId20">
            <anchor moveWithCells="1" sizeWithCells="1">
              <from>
                <xdr:col>3</xdr:col>
                <xdr:colOff>390525</xdr:colOff>
                <xdr:row>37</xdr:row>
                <xdr:rowOff>47625</xdr:rowOff>
              </from>
              <to>
                <xdr:col>3</xdr:col>
                <xdr:colOff>628650</xdr:colOff>
                <xdr:row>37</xdr:row>
                <xdr:rowOff>276225</xdr:rowOff>
              </to>
            </anchor>
          </objectPr>
        </oleObject>
      </mc:Choice>
      <mc:Fallback>
        <oleObject progId="Equation.3" shapeId="4106" r:id="rId19"/>
      </mc:Fallback>
    </mc:AlternateContent>
    <mc:AlternateContent xmlns:mc="http://schemas.openxmlformats.org/markup-compatibility/2006">
      <mc:Choice Requires="x14">
        <oleObject progId="Equation.3" shapeId="4107" r:id="rId21">
          <objectPr defaultSize="0" autoPict="0" r:id="rId22">
            <anchor moveWithCells="1" sizeWithCells="1">
              <from>
                <xdr:col>5</xdr:col>
                <xdr:colOff>200025</xdr:colOff>
                <xdr:row>37</xdr:row>
                <xdr:rowOff>19050</xdr:rowOff>
              </from>
              <to>
                <xdr:col>5</xdr:col>
                <xdr:colOff>695325</xdr:colOff>
                <xdr:row>37</xdr:row>
                <xdr:rowOff>276225</xdr:rowOff>
              </to>
            </anchor>
          </objectPr>
        </oleObject>
      </mc:Choice>
      <mc:Fallback>
        <oleObject progId="Equation.3" shapeId="4107" r:id="rId21"/>
      </mc:Fallback>
    </mc:AlternateContent>
    <mc:AlternateContent xmlns:mc="http://schemas.openxmlformats.org/markup-compatibility/2006">
      <mc:Choice Requires="x14">
        <oleObject progId="Equation.3" shapeId="4108" r:id="rId23">
          <objectPr defaultSize="0" autoPict="0" r:id="rId24">
            <anchor moveWithCells="1" sizeWithCells="1">
              <from>
                <xdr:col>7</xdr:col>
                <xdr:colOff>142875</xdr:colOff>
                <xdr:row>37</xdr:row>
                <xdr:rowOff>38100</xdr:rowOff>
              </from>
              <to>
                <xdr:col>7</xdr:col>
                <xdr:colOff>1323975</xdr:colOff>
                <xdr:row>37</xdr:row>
                <xdr:rowOff>295275</xdr:rowOff>
              </to>
            </anchor>
          </objectPr>
        </oleObject>
      </mc:Choice>
      <mc:Fallback>
        <oleObject progId="Equation.3" shapeId="4108" r:id="rId23"/>
      </mc:Fallback>
    </mc:AlternateContent>
    <mc:AlternateContent xmlns:mc="http://schemas.openxmlformats.org/markup-compatibility/2006">
      <mc:Choice Requires="x14">
        <oleObject progId="Equation.3" shapeId="4109" r:id="rId25">
          <objectPr defaultSize="0" autoPict="0" r:id="rId5">
            <anchor moveWithCells="1" sizeWithCells="1">
              <from>
                <xdr:col>4</xdr:col>
                <xdr:colOff>276225</xdr:colOff>
                <xdr:row>69</xdr:row>
                <xdr:rowOff>9525</xdr:rowOff>
              </from>
              <to>
                <xdr:col>4</xdr:col>
                <xdr:colOff>685800</xdr:colOff>
                <xdr:row>69</xdr:row>
                <xdr:rowOff>266700</xdr:rowOff>
              </to>
            </anchor>
          </objectPr>
        </oleObject>
      </mc:Choice>
      <mc:Fallback>
        <oleObject progId="Equation.3" shapeId="4109" r:id="rId25"/>
      </mc:Fallback>
    </mc:AlternateContent>
    <mc:AlternateContent xmlns:mc="http://schemas.openxmlformats.org/markup-compatibility/2006">
      <mc:Choice Requires="x14">
        <oleObject progId="Equation.3" shapeId="4110" r:id="rId26">
          <objectPr defaultSize="0" autoPict="0" r:id="rId9">
            <anchor moveWithCells="1" sizeWithCells="1">
              <from>
                <xdr:col>2</xdr:col>
                <xdr:colOff>400050</xdr:colOff>
                <xdr:row>69</xdr:row>
                <xdr:rowOff>28575</xdr:rowOff>
              </from>
              <to>
                <xdr:col>2</xdr:col>
                <xdr:colOff>552450</xdr:colOff>
                <xdr:row>69</xdr:row>
                <xdr:rowOff>257175</xdr:rowOff>
              </to>
            </anchor>
          </objectPr>
        </oleObject>
      </mc:Choice>
      <mc:Fallback>
        <oleObject progId="Equation.3" shapeId="4110" r:id="rId26"/>
      </mc:Fallback>
    </mc:AlternateContent>
    <mc:AlternateContent xmlns:mc="http://schemas.openxmlformats.org/markup-compatibility/2006">
      <mc:Choice Requires="x14">
        <oleObject progId="Equation.3" shapeId="4111" r:id="rId27">
          <objectPr defaultSize="0" autoPict="0" r:id="rId13">
            <anchor moveWithCells="1" sizeWithCells="1">
              <from>
                <xdr:col>6</xdr:col>
                <xdr:colOff>123825</xdr:colOff>
                <xdr:row>69</xdr:row>
                <xdr:rowOff>9525</xdr:rowOff>
              </from>
              <to>
                <xdr:col>6</xdr:col>
                <xdr:colOff>685800</xdr:colOff>
                <xdr:row>69</xdr:row>
                <xdr:rowOff>266700</xdr:rowOff>
              </to>
            </anchor>
          </objectPr>
        </oleObject>
      </mc:Choice>
      <mc:Fallback>
        <oleObject progId="Equation.3" shapeId="4111" r:id="rId27"/>
      </mc:Fallback>
    </mc:AlternateContent>
    <mc:AlternateContent xmlns:mc="http://schemas.openxmlformats.org/markup-compatibility/2006">
      <mc:Choice Requires="x14">
        <oleObject progId="Equation.3" shapeId="4112" r:id="rId28">
          <objectPr defaultSize="0" autoPict="0" r:id="rId29">
            <anchor moveWithCells="1" sizeWithCells="1">
              <from>
                <xdr:col>3</xdr:col>
                <xdr:colOff>419100</xdr:colOff>
                <xdr:row>69</xdr:row>
                <xdr:rowOff>28575</xdr:rowOff>
              </from>
              <to>
                <xdr:col>3</xdr:col>
                <xdr:colOff>657225</xdr:colOff>
                <xdr:row>69</xdr:row>
                <xdr:rowOff>257175</xdr:rowOff>
              </to>
            </anchor>
          </objectPr>
        </oleObject>
      </mc:Choice>
      <mc:Fallback>
        <oleObject progId="Equation.3" shapeId="4112" r:id="rId28"/>
      </mc:Fallback>
    </mc:AlternateContent>
    <mc:AlternateContent xmlns:mc="http://schemas.openxmlformats.org/markup-compatibility/2006">
      <mc:Choice Requires="x14">
        <oleObject progId="Equation.3" shapeId="4113" r:id="rId30">
          <objectPr defaultSize="0" autoPict="0" r:id="rId31">
            <anchor moveWithCells="1" sizeWithCells="1">
              <from>
                <xdr:col>5</xdr:col>
                <xdr:colOff>209550</xdr:colOff>
                <xdr:row>69</xdr:row>
                <xdr:rowOff>28575</xdr:rowOff>
              </from>
              <to>
                <xdr:col>5</xdr:col>
                <xdr:colOff>704850</xdr:colOff>
                <xdr:row>69</xdr:row>
                <xdr:rowOff>285750</xdr:rowOff>
              </to>
            </anchor>
          </objectPr>
        </oleObject>
      </mc:Choice>
      <mc:Fallback>
        <oleObject progId="Equation.3" shapeId="4113" r:id="rId30"/>
      </mc:Fallback>
    </mc:AlternateContent>
    <mc:AlternateContent xmlns:mc="http://schemas.openxmlformats.org/markup-compatibility/2006">
      <mc:Choice Requires="x14">
        <oleObject progId="Equation.3" shapeId="4114" r:id="rId32">
          <objectPr defaultSize="0" autoPict="0" r:id="rId33">
            <anchor moveWithCells="1" sizeWithCells="1">
              <from>
                <xdr:col>7</xdr:col>
                <xdr:colOff>171450</xdr:colOff>
                <xdr:row>69</xdr:row>
                <xdr:rowOff>38100</xdr:rowOff>
              </from>
              <to>
                <xdr:col>7</xdr:col>
                <xdr:colOff>1343025</xdr:colOff>
                <xdr:row>69</xdr:row>
                <xdr:rowOff>295275</xdr:rowOff>
              </to>
            </anchor>
          </objectPr>
        </oleObject>
      </mc:Choice>
      <mc:Fallback>
        <oleObject progId="Equation.3" shapeId="4114" r:id="rId32"/>
      </mc:Fallback>
    </mc:AlternateContent>
    <mc:AlternateContent xmlns:mc="http://schemas.openxmlformats.org/markup-compatibility/2006">
      <mc:Choice Requires="x14">
        <oleObject progId="Equation.3" shapeId="4115" r:id="rId34">
          <objectPr defaultSize="0" autoPict="0" r:id="rId5">
            <anchor moveWithCells="1" sizeWithCells="1">
              <from>
                <xdr:col>4</xdr:col>
                <xdr:colOff>247650</xdr:colOff>
                <xdr:row>101</xdr:row>
                <xdr:rowOff>9525</xdr:rowOff>
              </from>
              <to>
                <xdr:col>4</xdr:col>
                <xdr:colOff>657225</xdr:colOff>
                <xdr:row>101</xdr:row>
                <xdr:rowOff>266700</xdr:rowOff>
              </to>
            </anchor>
          </objectPr>
        </oleObject>
      </mc:Choice>
      <mc:Fallback>
        <oleObject progId="Equation.3" shapeId="4115" r:id="rId34"/>
      </mc:Fallback>
    </mc:AlternateContent>
    <mc:AlternateContent xmlns:mc="http://schemas.openxmlformats.org/markup-compatibility/2006">
      <mc:Choice Requires="x14">
        <oleObject progId="Equation.3" shapeId="4116" r:id="rId35">
          <objectPr defaultSize="0" autoPict="0" r:id="rId9">
            <anchor moveWithCells="1" sizeWithCells="1">
              <from>
                <xdr:col>2</xdr:col>
                <xdr:colOff>371475</xdr:colOff>
                <xdr:row>101</xdr:row>
                <xdr:rowOff>28575</xdr:rowOff>
              </from>
              <to>
                <xdr:col>2</xdr:col>
                <xdr:colOff>523875</xdr:colOff>
                <xdr:row>101</xdr:row>
                <xdr:rowOff>257175</xdr:rowOff>
              </to>
            </anchor>
          </objectPr>
        </oleObject>
      </mc:Choice>
      <mc:Fallback>
        <oleObject progId="Equation.3" shapeId="4116" r:id="rId35"/>
      </mc:Fallback>
    </mc:AlternateContent>
    <mc:AlternateContent xmlns:mc="http://schemas.openxmlformats.org/markup-compatibility/2006">
      <mc:Choice Requires="x14">
        <oleObject progId="Equation.3" shapeId="4117" r:id="rId36">
          <objectPr defaultSize="0" autoPict="0" r:id="rId13">
            <anchor moveWithCells="1" sizeWithCells="1">
              <from>
                <xdr:col>6</xdr:col>
                <xdr:colOff>95250</xdr:colOff>
                <xdr:row>101</xdr:row>
                <xdr:rowOff>9525</xdr:rowOff>
              </from>
              <to>
                <xdr:col>6</xdr:col>
                <xdr:colOff>657225</xdr:colOff>
                <xdr:row>101</xdr:row>
                <xdr:rowOff>266700</xdr:rowOff>
              </to>
            </anchor>
          </objectPr>
        </oleObject>
      </mc:Choice>
      <mc:Fallback>
        <oleObject progId="Equation.3" shapeId="4117" r:id="rId36"/>
      </mc:Fallback>
    </mc:AlternateContent>
    <mc:AlternateContent xmlns:mc="http://schemas.openxmlformats.org/markup-compatibility/2006">
      <mc:Choice Requires="x14">
        <oleObject progId="Equation.3" shapeId="4118" r:id="rId37">
          <objectPr defaultSize="0" autoPict="0" r:id="rId38">
            <anchor moveWithCells="1" sizeWithCells="1">
              <from>
                <xdr:col>3</xdr:col>
                <xdr:colOff>447675</xdr:colOff>
                <xdr:row>101</xdr:row>
                <xdr:rowOff>38100</xdr:rowOff>
              </from>
              <to>
                <xdr:col>3</xdr:col>
                <xdr:colOff>685800</xdr:colOff>
                <xdr:row>101</xdr:row>
                <xdr:rowOff>266700</xdr:rowOff>
              </to>
            </anchor>
          </objectPr>
        </oleObject>
      </mc:Choice>
      <mc:Fallback>
        <oleObject progId="Equation.3" shapeId="4118" r:id="rId37"/>
      </mc:Fallback>
    </mc:AlternateContent>
    <mc:AlternateContent xmlns:mc="http://schemas.openxmlformats.org/markup-compatibility/2006">
      <mc:Choice Requires="x14">
        <oleObject progId="Equation.3" shapeId="4119" r:id="rId39">
          <objectPr defaultSize="0" autoPict="0" r:id="rId40">
            <anchor moveWithCells="1" sizeWithCells="1">
              <from>
                <xdr:col>5</xdr:col>
                <xdr:colOff>266700</xdr:colOff>
                <xdr:row>101</xdr:row>
                <xdr:rowOff>38100</xdr:rowOff>
              </from>
              <to>
                <xdr:col>5</xdr:col>
                <xdr:colOff>762000</xdr:colOff>
                <xdr:row>101</xdr:row>
                <xdr:rowOff>295275</xdr:rowOff>
              </to>
            </anchor>
          </objectPr>
        </oleObject>
      </mc:Choice>
      <mc:Fallback>
        <oleObject progId="Equation.3" shapeId="4119" r:id="rId39"/>
      </mc:Fallback>
    </mc:AlternateContent>
    <mc:AlternateContent xmlns:mc="http://schemas.openxmlformats.org/markup-compatibility/2006">
      <mc:Choice Requires="x14">
        <oleObject progId="Equation.3" shapeId="4120" r:id="rId41">
          <objectPr defaultSize="0" autoPict="0" r:id="rId42">
            <anchor moveWithCells="1" sizeWithCells="1">
              <from>
                <xdr:col>7</xdr:col>
                <xdr:colOff>161925</xdr:colOff>
                <xdr:row>101</xdr:row>
                <xdr:rowOff>38100</xdr:rowOff>
              </from>
              <to>
                <xdr:col>7</xdr:col>
                <xdr:colOff>1343025</xdr:colOff>
                <xdr:row>101</xdr:row>
                <xdr:rowOff>295275</xdr:rowOff>
              </to>
            </anchor>
          </objectPr>
        </oleObject>
      </mc:Choice>
      <mc:Fallback>
        <oleObject progId="Equation.3" shapeId="4120" r:id="rId41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T134"/>
  <sheetViews>
    <sheetView showGridLines="0" zoomScaleNormal="100" workbookViewId="0">
      <selection activeCell="K130" sqref="K130:M134"/>
    </sheetView>
  </sheetViews>
  <sheetFormatPr baseColWidth="10" defaultColWidth="11.42578125" defaultRowHeight="12.75" x14ac:dyDescent="0.2"/>
  <cols>
    <col min="1" max="1" width="9" style="13" customWidth="1"/>
    <col min="2" max="2" width="16" style="13" customWidth="1"/>
    <col min="3" max="3" width="15.7109375" style="13" customWidth="1"/>
    <col min="4" max="4" width="13.28515625" style="35" customWidth="1"/>
    <col min="5" max="5" width="12.85546875" style="35" bestFit="1" customWidth="1"/>
    <col min="6" max="6" width="12.28515625" style="35" bestFit="1" customWidth="1"/>
    <col min="7" max="7" width="19.5703125" style="35" bestFit="1" customWidth="1"/>
    <col min="8" max="9" width="11.7109375" style="35" customWidth="1"/>
    <col min="10" max="10" width="11.42578125" style="35" customWidth="1"/>
    <col min="11" max="12" width="11.42578125" style="13" customWidth="1"/>
    <col min="13" max="13" width="17.140625" style="13" customWidth="1"/>
    <col min="14" max="14" width="11.42578125" style="13"/>
    <col min="15" max="15" width="12.28515625" style="13" bestFit="1" customWidth="1"/>
    <col min="16" max="16" width="12.85546875" style="13" bestFit="1" customWidth="1"/>
    <col min="17" max="17" width="12.28515625" style="13" bestFit="1" customWidth="1"/>
    <col min="18" max="18" width="20.5703125" style="13" bestFit="1" customWidth="1"/>
    <col min="19" max="19" width="7.140625" style="13" bestFit="1" customWidth="1"/>
    <col min="20" max="20" width="7.7109375" style="13" bestFit="1" customWidth="1"/>
    <col min="21" max="256" width="11.42578125" style="13"/>
    <col min="257" max="257" width="9" style="13" customWidth="1"/>
    <col min="258" max="258" width="16" style="13" customWidth="1"/>
    <col min="259" max="259" width="15.7109375" style="13" customWidth="1"/>
    <col min="260" max="260" width="13.28515625" style="13" customWidth="1"/>
    <col min="261" max="265" width="11.7109375" style="13" customWidth="1"/>
    <col min="266" max="268" width="11.42578125" style="13" customWidth="1"/>
    <col min="269" max="269" width="17.140625" style="13" customWidth="1"/>
    <col min="270" max="512" width="11.42578125" style="13"/>
    <col min="513" max="513" width="9" style="13" customWidth="1"/>
    <col min="514" max="514" width="16" style="13" customWidth="1"/>
    <col min="515" max="515" width="15.7109375" style="13" customWidth="1"/>
    <col min="516" max="516" width="13.28515625" style="13" customWidth="1"/>
    <col min="517" max="521" width="11.7109375" style="13" customWidth="1"/>
    <col min="522" max="524" width="11.42578125" style="13" customWidth="1"/>
    <col min="525" max="525" width="17.140625" style="13" customWidth="1"/>
    <col min="526" max="768" width="11.42578125" style="13"/>
    <col min="769" max="769" width="9" style="13" customWidth="1"/>
    <col min="770" max="770" width="16" style="13" customWidth="1"/>
    <col min="771" max="771" width="15.7109375" style="13" customWidth="1"/>
    <col min="772" max="772" width="13.28515625" style="13" customWidth="1"/>
    <col min="773" max="777" width="11.7109375" style="13" customWidth="1"/>
    <col min="778" max="780" width="11.42578125" style="13" customWidth="1"/>
    <col min="781" max="781" width="17.140625" style="13" customWidth="1"/>
    <col min="782" max="1024" width="11.42578125" style="13"/>
    <col min="1025" max="1025" width="9" style="13" customWidth="1"/>
    <col min="1026" max="1026" width="16" style="13" customWidth="1"/>
    <col min="1027" max="1027" width="15.7109375" style="13" customWidth="1"/>
    <col min="1028" max="1028" width="13.28515625" style="13" customWidth="1"/>
    <col min="1029" max="1033" width="11.7109375" style="13" customWidth="1"/>
    <col min="1034" max="1036" width="11.42578125" style="13" customWidth="1"/>
    <col min="1037" max="1037" width="17.140625" style="13" customWidth="1"/>
    <col min="1038" max="1280" width="11.42578125" style="13"/>
    <col min="1281" max="1281" width="9" style="13" customWidth="1"/>
    <col min="1282" max="1282" width="16" style="13" customWidth="1"/>
    <col min="1283" max="1283" width="15.7109375" style="13" customWidth="1"/>
    <col min="1284" max="1284" width="13.28515625" style="13" customWidth="1"/>
    <col min="1285" max="1289" width="11.7109375" style="13" customWidth="1"/>
    <col min="1290" max="1292" width="11.42578125" style="13" customWidth="1"/>
    <col min="1293" max="1293" width="17.140625" style="13" customWidth="1"/>
    <col min="1294" max="1536" width="11.42578125" style="13"/>
    <col min="1537" max="1537" width="9" style="13" customWidth="1"/>
    <col min="1538" max="1538" width="16" style="13" customWidth="1"/>
    <col min="1539" max="1539" width="15.7109375" style="13" customWidth="1"/>
    <col min="1540" max="1540" width="13.28515625" style="13" customWidth="1"/>
    <col min="1541" max="1545" width="11.7109375" style="13" customWidth="1"/>
    <col min="1546" max="1548" width="11.42578125" style="13" customWidth="1"/>
    <col min="1549" max="1549" width="17.140625" style="13" customWidth="1"/>
    <col min="1550" max="1792" width="11.42578125" style="13"/>
    <col min="1793" max="1793" width="9" style="13" customWidth="1"/>
    <col min="1794" max="1794" width="16" style="13" customWidth="1"/>
    <col min="1795" max="1795" width="15.7109375" style="13" customWidth="1"/>
    <col min="1796" max="1796" width="13.28515625" style="13" customWidth="1"/>
    <col min="1797" max="1801" width="11.7109375" style="13" customWidth="1"/>
    <col min="1802" max="1804" width="11.42578125" style="13" customWidth="1"/>
    <col min="1805" max="1805" width="17.140625" style="13" customWidth="1"/>
    <col min="1806" max="2048" width="11.42578125" style="13"/>
    <col min="2049" max="2049" width="9" style="13" customWidth="1"/>
    <col min="2050" max="2050" width="16" style="13" customWidth="1"/>
    <col min="2051" max="2051" width="15.7109375" style="13" customWidth="1"/>
    <col min="2052" max="2052" width="13.28515625" style="13" customWidth="1"/>
    <col min="2053" max="2057" width="11.7109375" style="13" customWidth="1"/>
    <col min="2058" max="2060" width="11.42578125" style="13" customWidth="1"/>
    <col min="2061" max="2061" width="17.140625" style="13" customWidth="1"/>
    <col min="2062" max="2304" width="11.42578125" style="13"/>
    <col min="2305" max="2305" width="9" style="13" customWidth="1"/>
    <col min="2306" max="2306" width="16" style="13" customWidth="1"/>
    <col min="2307" max="2307" width="15.7109375" style="13" customWidth="1"/>
    <col min="2308" max="2308" width="13.28515625" style="13" customWidth="1"/>
    <col min="2309" max="2313" width="11.7109375" style="13" customWidth="1"/>
    <col min="2314" max="2316" width="11.42578125" style="13" customWidth="1"/>
    <col min="2317" max="2317" width="17.140625" style="13" customWidth="1"/>
    <col min="2318" max="2560" width="11.42578125" style="13"/>
    <col min="2561" max="2561" width="9" style="13" customWidth="1"/>
    <col min="2562" max="2562" width="16" style="13" customWidth="1"/>
    <col min="2563" max="2563" width="15.7109375" style="13" customWidth="1"/>
    <col min="2564" max="2564" width="13.28515625" style="13" customWidth="1"/>
    <col min="2565" max="2569" width="11.7109375" style="13" customWidth="1"/>
    <col min="2570" max="2572" width="11.42578125" style="13" customWidth="1"/>
    <col min="2573" max="2573" width="17.140625" style="13" customWidth="1"/>
    <col min="2574" max="2816" width="11.42578125" style="13"/>
    <col min="2817" max="2817" width="9" style="13" customWidth="1"/>
    <col min="2818" max="2818" width="16" style="13" customWidth="1"/>
    <col min="2819" max="2819" width="15.7109375" style="13" customWidth="1"/>
    <col min="2820" max="2820" width="13.28515625" style="13" customWidth="1"/>
    <col min="2821" max="2825" width="11.7109375" style="13" customWidth="1"/>
    <col min="2826" max="2828" width="11.42578125" style="13" customWidth="1"/>
    <col min="2829" max="2829" width="17.140625" style="13" customWidth="1"/>
    <col min="2830" max="3072" width="11.42578125" style="13"/>
    <col min="3073" max="3073" width="9" style="13" customWidth="1"/>
    <col min="3074" max="3074" width="16" style="13" customWidth="1"/>
    <col min="3075" max="3075" width="15.7109375" style="13" customWidth="1"/>
    <col min="3076" max="3076" width="13.28515625" style="13" customWidth="1"/>
    <col min="3077" max="3081" width="11.7109375" style="13" customWidth="1"/>
    <col min="3082" max="3084" width="11.42578125" style="13" customWidth="1"/>
    <col min="3085" max="3085" width="17.140625" style="13" customWidth="1"/>
    <col min="3086" max="3328" width="11.42578125" style="13"/>
    <col min="3329" max="3329" width="9" style="13" customWidth="1"/>
    <col min="3330" max="3330" width="16" style="13" customWidth="1"/>
    <col min="3331" max="3331" width="15.7109375" style="13" customWidth="1"/>
    <col min="3332" max="3332" width="13.28515625" style="13" customWidth="1"/>
    <col min="3333" max="3337" width="11.7109375" style="13" customWidth="1"/>
    <col min="3338" max="3340" width="11.42578125" style="13" customWidth="1"/>
    <col min="3341" max="3341" width="17.140625" style="13" customWidth="1"/>
    <col min="3342" max="3584" width="11.42578125" style="13"/>
    <col min="3585" max="3585" width="9" style="13" customWidth="1"/>
    <col min="3586" max="3586" width="16" style="13" customWidth="1"/>
    <col min="3587" max="3587" width="15.7109375" style="13" customWidth="1"/>
    <col min="3588" max="3588" width="13.28515625" style="13" customWidth="1"/>
    <col min="3589" max="3593" width="11.7109375" style="13" customWidth="1"/>
    <col min="3594" max="3596" width="11.42578125" style="13" customWidth="1"/>
    <col min="3597" max="3597" width="17.140625" style="13" customWidth="1"/>
    <col min="3598" max="3840" width="11.42578125" style="13"/>
    <col min="3841" max="3841" width="9" style="13" customWidth="1"/>
    <col min="3842" max="3842" width="16" style="13" customWidth="1"/>
    <col min="3843" max="3843" width="15.7109375" style="13" customWidth="1"/>
    <col min="3844" max="3844" width="13.28515625" style="13" customWidth="1"/>
    <col min="3845" max="3849" width="11.7109375" style="13" customWidth="1"/>
    <col min="3850" max="3852" width="11.42578125" style="13" customWidth="1"/>
    <col min="3853" max="3853" width="17.140625" style="13" customWidth="1"/>
    <col min="3854" max="4096" width="11.42578125" style="13"/>
    <col min="4097" max="4097" width="9" style="13" customWidth="1"/>
    <col min="4098" max="4098" width="16" style="13" customWidth="1"/>
    <col min="4099" max="4099" width="15.7109375" style="13" customWidth="1"/>
    <col min="4100" max="4100" width="13.28515625" style="13" customWidth="1"/>
    <col min="4101" max="4105" width="11.7109375" style="13" customWidth="1"/>
    <col min="4106" max="4108" width="11.42578125" style="13" customWidth="1"/>
    <col min="4109" max="4109" width="17.140625" style="13" customWidth="1"/>
    <col min="4110" max="4352" width="11.42578125" style="13"/>
    <col min="4353" max="4353" width="9" style="13" customWidth="1"/>
    <col min="4354" max="4354" width="16" style="13" customWidth="1"/>
    <col min="4355" max="4355" width="15.7109375" style="13" customWidth="1"/>
    <col min="4356" max="4356" width="13.28515625" style="13" customWidth="1"/>
    <col min="4357" max="4361" width="11.7109375" style="13" customWidth="1"/>
    <col min="4362" max="4364" width="11.42578125" style="13" customWidth="1"/>
    <col min="4365" max="4365" width="17.140625" style="13" customWidth="1"/>
    <col min="4366" max="4608" width="11.42578125" style="13"/>
    <col min="4609" max="4609" width="9" style="13" customWidth="1"/>
    <col min="4610" max="4610" width="16" style="13" customWidth="1"/>
    <col min="4611" max="4611" width="15.7109375" style="13" customWidth="1"/>
    <col min="4612" max="4612" width="13.28515625" style="13" customWidth="1"/>
    <col min="4613" max="4617" width="11.7109375" style="13" customWidth="1"/>
    <col min="4618" max="4620" width="11.42578125" style="13" customWidth="1"/>
    <col min="4621" max="4621" width="17.140625" style="13" customWidth="1"/>
    <col min="4622" max="4864" width="11.42578125" style="13"/>
    <col min="4865" max="4865" width="9" style="13" customWidth="1"/>
    <col min="4866" max="4866" width="16" style="13" customWidth="1"/>
    <col min="4867" max="4867" width="15.7109375" style="13" customWidth="1"/>
    <col min="4868" max="4868" width="13.28515625" style="13" customWidth="1"/>
    <col min="4869" max="4873" width="11.7109375" style="13" customWidth="1"/>
    <col min="4874" max="4876" width="11.42578125" style="13" customWidth="1"/>
    <col min="4877" max="4877" width="17.140625" style="13" customWidth="1"/>
    <col min="4878" max="5120" width="11.42578125" style="13"/>
    <col min="5121" max="5121" width="9" style="13" customWidth="1"/>
    <col min="5122" max="5122" width="16" style="13" customWidth="1"/>
    <col min="5123" max="5123" width="15.7109375" style="13" customWidth="1"/>
    <col min="5124" max="5124" width="13.28515625" style="13" customWidth="1"/>
    <col min="5125" max="5129" width="11.7109375" style="13" customWidth="1"/>
    <col min="5130" max="5132" width="11.42578125" style="13" customWidth="1"/>
    <col min="5133" max="5133" width="17.140625" style="13" customWidth="1"/>
    <col min="5134" max="5376" width="11.42578125" style="13"/>
    <col min="5377" max="5377" width="9" style="13" customWidth="1"/>
    <col min="5378" max="5378" width="16" style="13" customWidth="1"/>
    <col min="5379" max="5379" width="15.7109375" style="13" customWidth="1"/>
    <col min="5380" max="5380" width="13.28515625" style="13" customWidth="1"/>
    <col min="5381" max="5385" width="11.7109375" style="13" customWidth="1"/>
    <col min="5386" max="5388" width="11.42578125" style="13" customWidth="1"/>
    <col min="5389" max="5389" width="17.140625" style="13" customWidth="1"/>
    <col min="5390" max="5632" width="11.42578125" style="13"/>
    <col min="5633" max="5633" width="9" style="13" customWidth="1"/>
    <col min="5634" max="5634" width="16" style="13" customWidth="1"/>
    <col min="5635" max="5635" width="15.7109375" style="13" customWidth="1"/>
    <col min="5636" max="5636" width="13.28515625" style="13" customWidth="1"/>
    <col min="5637" max="5641" width="11.7109375" style="13" customWidth="1"/>
    <col min="5642" max="5644" width="11.42578125" style="13" customWidth="1"/>
    <col min="5645" max="5645" width="17.140625" style="13" customWidth="1"/>
    <col min="5646" max="5888" width="11.42578125" style="13"/>
    <col min="5889" max="5889" width="9" style="13" customWidth="1"/>
    <col min="5890" max="5890" width="16" style="13" customWidth="1"/>
    <col min="5891" max="5891" width="15.7109375" style="13" customWidth="1"/>
    <col min="5892" max="5892" width="13.28515625" style="13" customWidth="1"/>
    <col min="5893" max="5897" width="11.7109375" style="13" customWidth="1"/>
    <col min="5898" max="5900" width="11.42578125" style="13" customWidth="1"/>
    <col min="5901" max="5901" width="17.140625" style="13" customWidth="1"/>
    <col min="5902" max="6144" width="11.42578125" style="13"/>
    <col min="6145" max="6145" width="9" style="13" customWidth="1"/>
    <col min="6146" max="6146" width="16" style="13" customWidth="1"/>
    <col min="6147" max="6147" width="15.7109375" style="13" customWidth="1"/>
    <col min="6148" max="6148" width="13.28515625" style="13" customWidth="1"/>
    <col min="6149" max="6153" width="11.7109375" style="13" customWidth="1"/>
    <col min="6154" max="6156" width="11.42578125" style="13" customWidth="1"/>
    <col min="6157" max="6157" width="17.140625" style="13" customWidth="1"/>
    <col min="6158" max="6400" width="11.42578125" style="13"/>
    <col min="6401" max="6401" width="9" style="13" customWidth="1"/>
    <col min="6402" max="6402" width="16" style="13" customWidth="1"/>
    <col min="6403" max="6403" width="15.7109375" style="13" customWidth="1"/>
    <col min="6404" max="6404" width="13.28515625" style="13" customWidth="1"/>
    <col min="6405" max="6409" width="11.7109375" style="13" customWidth="1"/>
    <col min="6410" max="6412" width="11.42578125" style="13" customWidth="1"/>
    <col min="6413" max="6413" width="17.140625" style="13" customWidth="1"/>
    <col min="6414" max="6656" width="11.42578125" style="13"/>
    <col min="6657" max="6657" width="9" style="13" customWidth="1"/>
    <col min="6658" max="6658" width="16" style="13" customWidth="1"/>
    <col min="6659" max="6659" width="15.7109375" style="13" customWidth="1"/>
    <col min="6660" max="6660" width="13.28515625" style="13" customWidth="1"/>
    <col min="6661" max="6665" width="11.7109375" style="13" customWidth="1"/>
    <col min="6666" max="6668" width="11.42578125" style="13" customWidth="1"/>
    <col min="6669" max="6669" width="17.140625" style="13" customWidth="1"/>
    <col min="6670" max="6912" width="11.42578125" style="13"/>
    <col min="6913" max="6913" width="9" style="13" customWidth="1"/>
    <col min="6914" max="6914" width="16" style="13" customWidth="1"/>
    <col min="6915" max="6915" width="15.7109375" style="13" customWidth="1"/>
    <col min="6916" max="6916" width="13.28515625" style="13" customWidth="1"/>
    <col min="6917" max="6921" width="11.7109375" style="13" customWidth="1"/>
    <col min="6922" max="6924" width="11.42578125" style="13" customWidth="1"/>
    <col min="6925" max="6925" width="17.140625" style="13" customWidth="1"/>
    <col min="6926" max="7168" width="11.42578125" style="13"/>
    <col min="7169" max="7169" width="9" style="13" customWidth="1"/>
    <col min="7170" max="7170" width="16" style="13" customWidth="1"/>
    <col min="7171" max="7171" width="15.7109375" style="13" customWidth="1"/>
    <col min="7172" max="7172" width="13.28515625" style="13" customWidth="1"/>
    <col min="7173" max="7177" width="11.7109375" style="13" customWidth="1"/>
    <col min="7178" max="7180" width="11.42578125" style="13" customWidth="1"/>
    <col min="7181" max="7181" width="17.140625" style="13" customWidth="1"/>
    <col min="7182" max="7424" width="11.42578125" style="13"/>
    <col min="7425" max="7425" width="9" style="13" customWidth="1"/>
    <col min="7426" max="7426" width="16" style="13" customWidth="1"/>
    <col min="7427" max="7427" width="15.7109375" style="13" customWidth="1"/>
    <col min="7428" max="7428" width="13.28515625" style="13" customWidth="1"/>
    <col min="7429" max="7433" width="11.7109375" style="13" customWidth="1"/>
    <col min="7434" max="7436" width="11.42578125" style="13" customWidth="1"/>
    <col min="7437" max="7437" width="17.140625" style="13" customWidth="1"/>
    <col min="7438" max="7680" width="11.42578125" style="13"/>
    <col min="7681" max="7681" width="9" style="13" customWidth="1"/>
    <col min="7682" max="7682" width="16" style="13" customWidth="1"/>
    <col min="7683" max="7683" width="15.7109375" style="13" customWidth="1"/>
    <col min="7684" max="7684" width="13.28515625" style="13" customWidth="1"/>
    <col min="7685" max="7689" width="11.7109375" style="13" customWidth="1"/>
    <col min="7690" max="7692" width="11.42578125" style="13" customWidth="1"/>
    <col min="7693" max="7693" width="17.140625" style="13" customWidth="1"/>
    <col min="7694" max="7936" width="11.42578125" style="13"/>
    <col min="7937" max="7937" width="9" style="13" customWidth="1"/>
    <col min="7938" max="7938" width="16" style="13" customWidth="1"/>
    <col min="7939" max="7939" width="15.7109375" style="13" customWidth="1"/>
    <col min="7940" max="7940" width="13.28515625" style="13" customWidth="1"/>
    <col min="7941" max="7945" width="11.7109375" style="13" customWidth="1"/>
    <col min="7946" max="7948" width="11.42578125" style="13" customWidth="1"/>
    <col min="7949" max="7949" width="17.140625" style="13" customWidth="1"/>
    <col min="7950" max="8192" width="11.42578125" style="13"/>
    <col min="8193" max="8193" width="9" style="13" customWidth="1"/>
    <col min="8194" max="8194" width="16" style="13" customWidth="1"/>
    <col min="8195" max="8195" width="15.7109375" style="13" customWidth="1"/>
    <col min="8196" max="8196" width="13.28515625" style="13" customWidth="1"/>
    <col min="8197" max="8201" width="11.7109375" style="13" customWidth="1"/>
    <col min="8202" max="8204" width="11.42578125" style="13" customWidth="1"/>
    <col min="8205" max="8205" width="17.140625" style="13" customWidth="1"/>
    <col min="8206" max="8448" width="11.42578125" style="13"/>
    <col min="8449" max="8449" width="9" style="13" customWidth="1"/>
    <col min="8450" max="8450" width="16" style="13" customWidth="1"/>
    <col min="8451" max="8451" width="15.7109375" style="13" customWidth="1"/>
    <col min="8452" max="8452" width="13.28515625" style="13" customWidth="1"/>
    <col min="8453" max="8457" width="11.7109375" style="13" customWidth="1"/>
    <col min="8458" max="8460" width="11.42578125" style="13" customWidth="1"/>
    <col min="8461" max="8461" width="17.140625" style="13" customWidth="1"/>
    <col min="8462" max="8704" width="11.42578125" style="13"/>
    <col min="8705" max="8705" width="9" style="13" customWidth="1"/>
    <col min="8706" max="8706" width="16" style="13" customWidth="1"/>
    <col min="8707" max="8707" width="15.7109375" style="13" customWidth="1"/>
    <col min="8708" max="8708" width="13.28515625" style="13" customWidth="1"/>
    <col min="8709" max="8713" width="11.7109375" style="13" customWidth="1"/>
    <col min="8714" max="8716" width="11.42578125" style="13" customWidth="1"/>
    <col min="8717" max="8717" width="17.140625" style="13" customWidth="1"/>
    <col min="8718" max="8960" width="11.42578125" style="13"/>
    <col min="8961" max="8961" width="9" style="13" customWidth="1"/>
    <col min="8962" max="8962" width="16" style="13" customWidth="1"/>
    <col min="8963" max="8963" width="15.7109375" style="13" customWidth="1"/>
    <col min="8964" max="8964" width="13.28515625" style="13" customWidth="1"/>
    <col min="8965" max="8969" width="11.7109375" style="13" customWidth="1"/>
    <col min="8970" max="8972" width="11.42578125" style="13" customWidth="1"/>
    <col min="8973" max="8973" width="17.140625" style="13" customWidth="1"/>
    <col min="8974" max="9216" width="11.42578125" style="13"/>
    <col min="9217" max="9217" width="9" style="13" customWidth="1"/>
    <col min="9218" max="9218" width="16" style="13" customWidth="1"/>
    <col min="9219" max="9219" width="15.7109375" style="13" customWidth="1"/>
    <col min="9220" max="9220" width="13.28515625" style="13" customWidth="1"/>
    <col min="9221" max="9225" width="11.7109375" style="13" customWidth="1"/>
    <col min="9226" max="9228" width="11.42578125" style="13" customWidth="1"/>
    <col min="9229" max="9229" width="17.140625" style="13" customWidth="1"/>
    <col min="9230" max="9472" width="11.42578125" style="13"/>
    <col min="9473" max="9473" width="9" style="13" customWidth="1"/>
    <col min="9474" max="9474" width="16" style="13" customWidth="1"/>
    <col min="9475" max="9475" width="15.7109375" style="13" customWidth="1"/>
    <col min="9476" max="9476" width="13.28515625" style="13" customWidth="1"/>
    <col min="9477" max="9481" width="11.7109375" style="13" customWidth="1"/>
    <col min="9482" max="9484" width="11.42578125" style="13" customWidth="1"/>
    <col min="9485" max="9485" width="17.140625" style="13" customWidth="1"/>
    <col min="9486" max="9728" width="11.42578125" style="13"/>
    <col min="9729" max="9729" width="9" style="13" customWidth="1"/>
    <col min="9730" max="9730" width="16" style="13" customWidth="1"/>
    <col min="9731" max="9731" width="15.7109375" style="13" customWidth="1"/>
    <col min="9732" max="9732" width="13.28515625" style="13" customWidth="1"/>
    <col min="9733" max="9737" width="11.7109375" style="13" customWidth="1"/>
    <col min="9738" max="9740" width="11.42578125" style="13" customWidth="1"/>
    <col min="9741" max="9741" width="17.140625" style="13" customWidth="1"/>
    <col min="9742" max="9984" width="11.42578125" style="13"/>
    <col min="9985" max="9985" width="9" style="13" customWidth="1"/>
    <col min="9986" max="9986" width="16" style="13" customWidth="1"/>
    <col min="9987" max="9987" width="15.7109375" style="13" customWidth="1"/>
    <col min="9988" max="9988" width="13.28515625" style="13" customWidth="1"/>
    <col min="9989" max="9993" width="11.7109375" style="13" customWidth="1"/>
    <col min="9994" max="9996" width="11.42578125" style="13" customWidth="1"/>
    <col min="9997" max="9997" width="17.140625" style="13" customWidth="1"/>
    <col min="9998" max="10240" width="11.42578125" style="13"/>
    <col min="10241" max="10241" width="9" style="13" customWidth="1"/>
    <col min="10242" max="10242" width="16" style="13" customWidth="1"/>
    <col min="10243" max="10243" width="15.7109375" style="13" customWidth="1"/>
    <col min="10244" max="10244" width="13.28515625" style="13" customWidth="1"/>
    <col min="10245" max="10249" width="11.7109375" style="13" customWidth="1"/>
    <col min="10250" max="10252" width="11.42578125" style="13" customWidth="1"/>
    <col min="10253" max="10253" width="17.140625" style="13" customWidth="1"/>
    <col min="10254" max="10496" width="11.42578125" style="13"/>
    <col min="10497" max="10497" width="9" style="13" customWidth="1"/>
    <col min="10498" max="10498" width="16" style="13" customWidth="1"/>
    <col min="10499" max="10499" width="15.7109375" style="13" customWidth="1"/>
    <col min="10500" max="10500" width="13.28515625" style="13" customWidth="1"/>
    <col min="10501" max="10505" width="11.7109375" style="13" customWidth="1"/>
    <col min="10506" max="10508" width="11.42578125" style="13" customWidth="1"/>
    <col min="10509" max="10509" width="17.140625" style="13" customWidth="1"/>
    <col min="10510" max="10752" width="11.42578125" style="13"/>
    <col min="10753" max="10753" width="9" style="13" customWidth="1"/>
    <col min="10754" max="10754" width="16" style="13" customWidth="1"/>
    <col min="10755" max="10755" width="15.7109375" style="13" customWidth="1"/>
    <col min="10756" max="10756" width="13.28515625" style="13" customWidth="1"/>
    <col min="10757" max="10761" width="11.7109375" style="13" customWidth="1"/>
    <col min="10762" max="10764" width="11.42578125" style="13" customWidth="1"/>
    <col min="10765" max="10765" width="17.140625" style="13" customWidth="1"/>
    <col min="10766" max="11008" width="11.42578125" style="13"/>
    <col min="11009" max="11009" width="9" style="13" customWidth="1"/>
    <col min="11010" max="11010" width="16" style="13" customWidth="1"/>
    <col min="11011" max="11011" width="15.7109375" style="13" customWidth="1"/>
    <col min="11012" max="11012" width="13.28515625" style="13" customWidth="1"/>
    <col min="11013" max="11017" width="11.7109375" style="13" customWidth="1"/>
    <col min="11018" max="11020" width="11.42578125" style="13" customWidth="1"/>
    <col min="11021" max="11021" width="17.140625" style="13" customWidth="1"/>
    <col min="11022" max="11264" width="11.42578125" style="13"/>
    <col min="11265" max="11265" width="9" style="13" customWidth="1"/>
    <col min="11266" max="11266" width="16" style="13" customWidth="1"/>
    <col min="11267" max="11267" width="15.7109375" style="13" customWidth="1"/>
    <col min="11268" max="11268" width="13.28515625" style="13" customWidth="1"/>
    <col min="11269" max="11273" width="11.7109375" style="13" customWidth="1"/>
    <col min="11274" max="11276" width="11.42578125" style="13" customWidth="1"/>
    <col min="11277" max="11277" width="17.140625" style="13" customWidth="1"/>
    <col min="11278" max="11520" width="11.42578125" style="13"/>
    <col min="11521" max="11521" width="9" style="13" customWidth="1"/>
    <col min="11522" max="11522" width="16" style="13" customWidth="1"/>
    <col min="11523" max="11523" width="15.7109375" style="13" customWidth="1"/>
    <col min="11524" max="11524" width="13.28515625" style="13" customWidth="1"/>
    <col min="11525" max="11529" width="11.7109375" style="13" customWidth="1"/>
    <col min="11530" max="11532" width="11.42578125" style="13" customWidth="1"/>
    <col min="11533" max="11533" width="17.140625" style="13" customWidth="1"/>
    <col min="11534" max="11776" width="11.42578125" style="13"/>
    <col min="11777" max="11777" width="9" style="13" customWidth="1"/>
    <col min="11778" max="11778" width="16" style="13" customWidth="1"/>
    <col min="11779" max="11779" width="15.7109375" style="13" customWidth="1"/>
    <col min="11780" max="11780" width="13.28515625" style="13" customWidth="1"/>
    <col min="11781" max="11785" width="11.7109375" style="13" customWidth="1"/>
    <col min="11786" max="11788" width="11.42578125" style="13" customWidth="1"/>
    <col min="11789" max="11789" width="17.140625" style="13" customWidth="1"/>
    <col min="11790" max="12032" width="11.42578125" style="13"/>
    <col min="12033" max="12033" width="9" style="13" customWidth="1"/>
    <col min="12034" max="12034" width="16" style="13" customWidth="1"/>
    <col min="12035" max="12035" width="15.7109375" style="13" customWidth="1"/>
    <col min="12036" max="12036" width="13.28515625" style="13" customWidth="1"/>
    <col min="12037" max="12041" width="11.7109375" style="13" customWidth="1"/>
    <col min="12042" max="12044" width="11.42578125" style="13" customWidth="1"/>
    <col min="12045" max="12045" width="17.140625" style="13" customWidth="1"/>
    <col min="12046" max="12288" width="11.42578125" style="13"/>
    <col min="12289" max="12289" width="9" style="13" customWidth="1"/>
    <col min="12290" max="12290" width="16" style="13" customWidth="1"/>
    <col min="12291" max="12291" width="15.7109375" style="13" customWidth="1"/>
    <col min="12292" max="12292" width="13.28515625" style="13" customWidth="1"/>
    <col min="12293" max="12297" width="11.7109375" style="13" customWidth="1"/>
    <col min="12298" max="12300" width="11.42578125" style="13" customWidth="1"/>
    <col min="12301" max="12301" width="17.140625" style="13" customWidth="1"/>
    <col min="12302" max="12544" width="11.42578125" style="13"/>
    <col min="12545" max="12545" width="9" style="13" customWidth="1"/>
    <col min="12546" max="12546" width="16" style="13" customWidth="1"/>
    <col min="12547" max="12547" width="15.7109375" style="13" customWidth="1"/>
    <col min="12548" max="12548" width="13.28515625" style="13" customWidth="1"/>
    <col min="12549" max="12553" width="11.7109375" style="13" customWidth="1"/>
    <col min="12554" max="12556" width="11.42578125" style="13" customWidth="1"/>
    <col min="12557" max="12557" width="17.140625" style="13" customWidth="1"/>
    <col min="12558" max="12800" width="11.42578125" style="13"/>
    <col min="12801" max="12801" width="9" style="13" customWidth="1"/>
    <col min="12802" max="12802" width="16" style="13" customWidth="1"/>
    <col min="12803" max="12803" width="15.7109375" style="13" customWidth="1"/>
    <col min="12804" max="12804" width="13.28515625" style="13" customWidth="1"/>
    <col min="12805" max="12809" width="11.7109375" style="13" customWidth="1"/>
    <col min="12810" max="12812" width="11.42578125" style="13" customWidth="1"/>
    <col min="12813" max="12813" width="17.140625" style="13" customWidth="1"/>
    <col min="12814" max="13056" width="11.42578125" style="13"/>
    <col min="13057" max="13057" width="9" style="13" customWidth="1"/>
    <col min="13058" max="13058" width="16" style="13" customWidth="1"/>
    <col min="13059" max="13059" width="15.7109375" style="13" customWidth="1"/>
    <col min="13060" max="13060" width="13.28515625" style="13" customWidth="1"/>
    <col min="13061" max="13065" width="11.7109375" style="13" customWidth="1"/>
    <col min="13066" max="13068" width="11.42578125" style="13" customWidth="1"/>
    <col min="13069" max="13069" width="17.140625" style="13" customWidth="1"/>
    <col min="13070" max="13312" width="11.42578125" style="13"/>
    <col min="13313" max="13313" width="9" style="13" customWidth="1"/>
    <col min="13314" max="13314" width="16" style="13" customWidth="1"/>
    <col min="13315" max="13315" width="15.7109375" style="13" customWidth="1"/>
    <col min="13316" max="13316" width="13.28515625" style="13" customWidth="1"/>
    <col min="13317" max="13321" width="11.7109375" style="13" customWidth="1"/>
    <col min="13322" max="13324" width="11.42578125" style="13" customWidth="1"/>
    <col min="13325" max="13325" width="17.140625" style="13" customWidth="1"/>
    <col min="13326" max="13568" width="11.42578125" style="13"/>
    <col min="13569" max="13569" width="9" style="13" customWidth="1"/>
    <col min="13570" max="13570" width="16" style="13" customWidth="1"/>
    <col min="13571" max="13571" width="15.7109375" style="13" customWidth="1"/>
    <col min="13572" max="13572" width="13.28515625" style="13" customWidth="1"/>
    <col min="13573" max="13577" width="11.7109375" style="13" customWidth="1"/>
    <col min="13578" max="13580" width="11.42578125" style="13" customWidth="1"/>
    <col min="13581" max="13581" width="17.140625" style="13" customWidth="1"/>
    <col min="13582" max="13824" width="11.42578125" style="13"/>
    <col min="13825" max="13825" width="9" style="13" customWidth="1"/>
    <col min="13826" max="13826" width="16" style="13" customWidth="1"/>
    <col min="13827" max="13827" width="15.7109375" style="13" customWidth="1"/>
    <col min="13828" max="13828" width="13.28515625" style="13" customWidth="1"/>
    <col min="13829" max="13833" width="11.7109375" style="13" customWidth="1"/>
    <col min="13834" max="13836" width="11.42578125" style="13" customWidth="1"/>
    <col min="13837" max="13837" width="17.140625" style="13" customWidth="1"/>
    <col min="13838" max="14080" width="11.42578125" style="13"/>
    <col min="14081" max="14081" width="9" style="13" customWidth="1"/>
    <col min="14082" max="14082" width="16" style="13" customWidth="1"/>
    <col min="14083" max="14083" width="15.7109375" style="13" customWidth="1"/>
    <col min="14084" max="14084" width="13.28515625" style="13" customWidth="1"/>
    <col min="14085" max="14089" width="11.7109375" style="13" customWidth="1"/>
    <col min="14090" max="14092" width="11.42578125" style="13" customWidth="1"/>
    <col min="14093" max="14093" width="17.140625" style="13" customWidth="1"/>
    <col min="14094" max="14336" width="11.42578125" style="13"/>
    <col min="14337" max="14337" width="9" style="13" customWidth="1"/>
    <col min="14338" max="14338" width="16" style="13" customWidth="1"/>
    <col min="14339" max="14339" width="15.7109375" style="13" customWidth="1"/>
    <col min="14340" max="14340" width="13.28515625" style="13" customWidth="1"/>
    <col min="14341" max="14345" width="11.7109375" style="13" customWidth="1"/>
    <col min="14346" max="14348" width="11.42578125" style="13" customWidth="1"/>
    <col min="14349" max="14349" width="17.140625" style="13" customWidth="1"/>
    <col min="14350" max="14592" width="11.42578125" style="13"/>
    <col min="14593" max="14593" width="9" style="13" customWidth="1"/>
    <col min="14594" max="14594" width="16" style="13" customWidth="1"/>
    <col min="14595" max="14595" width="15.7109375" style="13" customWidth="1"/>
    <col min="14596" max="14596" width="13.28515625" style="13" customWidth="1"/>
    <col min="14597" max="14601" width="11.7109375" style="13" customWidth="1"/>
    <col min="14602" max="14604" width="11.42578125" style="13" customWidth="1"/>
    <col min="14605" max="14605" width="17.140625" style="13" customWidth="1"/>
    <col min="14606" max="14848" width="11.42578125" style="13"/>
    <col min="14849" max="14849" width="9" style="13" customWidth="1"/>
    <col min="14850" max="14850" width="16" style="13" customWidth="1"/>
    <col min="14851" max="14851" width="15.7109375" style="13" customWidth="1"/>
    <col min="14852" max="14852" width="13.28515625" style="13" customWidth="1"/>
    <col min="14853" max="14857" width="11.7109375" style="13" customWidth="1"/>
    <col min="14858" max="14860" width="11.42578125" style="13" customWidth="1"/>
    <col min="14861" max="14861" width="17.140625" style="13" customWidth="1"/>
    <col min="14862" max="15104" width="11.42578125" style="13"/>
    <col min="15105" max="15105" width="9" style="13" customWidth="1"/>
    <col min="15106" max="15106" width="16" style="13" customWidth="1"/>
    <col min="15107" max="15107" width="15.7109375" style="13" customWidth="1"/>
    <col min="15108" max="15108" width="13.28515625" style="13" customWidth="1"/>
    <col min="15109" max="15113" width="11.7109375" style="13" customWidth="1"/>
    <col min="15114" max="15116" width="11.42578125" style="13" customWidth="1"/>
    <col min="15117" max="15117" width="17.140625" style="13" customWidth="1"/>
    <col min="15118" max="15360" width="11.42578125" style="13"/>
    <col min="15361" max="15361" width="9" style="13" customWidth="1"/>
    <col min="15362" max="15362" width="16" style="13" customWidth="1"/>
    <col min="15363" max="15363" width="15.7109375" style="13" customWidth="1"/>
    <col min="15364" max="15364" width="13.28515625" style="13" customWidth="1"/>
    <col min="15365" max="15369" width="11.7109375" style="13" customWidth="1"/>
    <col min="15370" max="15372" width="11.42578125" style="13" customWidth="1"/>
    <col min="15373" max="15373" width="17.140625" style="13" customWidth="1"/>
    <col min="15374" max="15616" width="11.42578125" style="13"/>
    <col min="15617" max="15617" width="9" style="13" customWidth="1"/>
    <col min="15618" max="15618" width="16" style="13" customWidth="1"/>
    <col min="15619" max="15619" width="15.7109375" style="13" customWidth="1"/>
    <col min="15620" max="15620" width="13.28515625" style="13" customWidth="1"/>
    <col min="15621" max="15625" width="11.7109375" style="13" customWidth="1"/>
    <col min="15626" max="15628" width="11.42578125" style="13" customWidth="1"/>
    <col min="15629" max="15629" width="17.140625" style="13" customWidth="1"/>
    <col min="15630" max="15872" width="11.42578125" style="13"/>
    <col min="15873" max="15873" width="9" style="13" customWidth="1"/>
    <col min="15874" max="15874" width="16" style="13" customWidth="1"/>
    <col min="15875" max="15875" width="15.7109375" style="13" customWidth="1"/>
    <col min="15876" max="15876" width="13.28515625" style="13" customWidth="1"/>
    <col min="15877" max="15881" width="11.7109375" style="13" customWidth="1"/>
    <col min="15882" max="15884" width="11.42578125" style="13" customWidth="1"/>
    <col min="15885" max="15885" width="17.140625" style="13" customWidth="1"/>
    <col min="15886" max="16128" width="11.42578125" style="13"/>
    <col min="16129" max="16129" width="9" style="13" customWidth="1"/>
    <col min="16130" max="16130" width="16" style="13" customWidth="1"/>
    <col min="16131" max="16131" width="15.7109375" style="13" customWidth="1"/>
    <col min="16132" max="16132" width="13.28515625" style="13" customWidth="1"/>
    <col min="16133" max="16137" width="11.7109375" style="13" customWidth="1"/>
    <col min="16138" max="16140" width="11.42578125" style="13" customWidth="1"/>
    <col min="16141" max="16141" width="17.140625" style="13" customWidth="1"/>
    <col min="16142" max="16384" width="11.42578125" style="13"/>
  </cols>
  <sheetData>
    <row r="3" spans="1:16" ht="18" x14ac:dyDescent="0.25">
      <c r="A3" s="1" t="s">
        <v>16</v>
      </c>
      <c r="F3" s="13"/>
    </row>
    <row r="4" spans="1:16" ht="13.5" thickBot="1" x14ac:dyDescent="0.25">
      <c r="D4" s="36"/>
    </row>
    <row r="5" spans="1:16" ht="27" customHeight="1" thickBot="1" x14ac:dyDescent="0.25">
      <c r="A5" s="6" t="s">
        <v>2</v>
      </c>
      <c r="B5" s="37" t="s">
        <v>3</v>
      </c>
      <c r="C5" s="37"/>
      <c r="D5" s="38"/>
      <c r="E5" s="39" t="s">
        <v>17</v>
      </c>
      <c r="F5" s="38" t="s">
        <v>18</v>
      </c>
      <c r="G5" s="38" t="s">
        <v>19</v>
      </c>
      <c r="H5" s="38" t="s">
        <v>20</v>
      </c>
      <c r="I5" s="40" t="s">
        <v>21</v>
      </c>
    </row>
    <row r="6" spans="1:16" ht="15" x14ac:dyDescent="0.2">
      <c r="A6" s="41"/>
      <c r="B6" s="31">
        <v>40360</v>
      </c>
      <c r="C6" s="140">
        <v>269007</v>
      </c>
      <c r="D6" s="42"/>
      <c r="E6" s="43"/>
      <c r="F6" s="43"/>
      <c r="G6" s="43"/>
      <c r="H6" s="43"/>
      <c r="I6" s="44"/>
    </row>
    <row r="7" spans="1:16" ht="15" x14ac:dyDescent="0.2">
      <c r="A7" s="41"/>
      <c r="B7" s="31">
        <v>40391</v>
      </c>
      <c r="C7" s="140">
        <v>342205</v>
      </c>
      <c r="D7" s="42">
        <f>C6</f>
        <v>269007</v>
      </c>
      <c r="E7" s="42">
        <f>C7-D7</f>
        <v>73198</v>
      </c>
      <c r="F7" s="42">
        <f>ABS(E7)</f>
        <v>73198</v>
      </c>
      <c r="G7" s="42">
        <f>E7^2</f>
        <v>5357947204</v>
      </c>
      <c r="H7" s="45">
        <f>F7/C7</f>
        <v>0.21390102423985621</v>
      </c>
      <c r="I7" s="46">
        <f>E7/C7</f>
        <v>0.21390102423985621</v>
      </c>
    </row>
    <row r="8" spans="1:16" ht="15" x14ac:dyDescent="0.2">
      <c r="A8" s="41"/>
      <c r="B8" s="31">
        <v>40422</v>
      </c>
      <c r="C8" s="140">
        <v>655927</v>
      </c>
      <c r="D8" s="42">
        <f t="shared" ref="D8:D29" si="0">C7</f>
        <v>342205</v>
      </c>
      <c r="E8" s="42">
        <f t="shared" ref="E8:E29" si="1">C8-D8</f>
        <v>313722</v>
      </c>
      <c r="F8" s="42">
        <f t="shared" ref="F8:F29" si="2">ABS(E8)</f>
        <v>313722</v>
      </c>
      <c r="G8" s="42">
        <f t="shared" ref="G8:G29" si="3">E8^2</f>
        <v>98421493284</v>
      </c>
      <c r="H8" s="45">
        <f t="shared" ref="H8:H29" si="4">F8/C8</f>
        <v>0.47828798021731078</v>
      </c>
      <c r="I8" s="46">
        <f t="shared" ref="I8:I29" si="5">E8/C8</f>
        <v>0.47828798021731078</v>
      </c>
    </row>
    <row r="9" spans="1:16" ht="15" x14ac:dyDescent="0.2">
      <c r="A9" s="41"/>
      <c r="B9" s="31">
        <v>40452</v>
      </c>
      <c r="C9" s="140">
        <v>1615327</v>
      </c>
      <c r="D9" s="42">
        <f t="shared" si="0"/>
        <v>655927</v>
      </c>
      <c r="E9" s="42">
        <f t="shared" si="1"/>
        <v>959400</v>
      </c>
      <c r="F9" s="42">
        <f t="shared" si="2"/>
        <v>959400</v>
      </c>
      <c r="G9" s="42">
        <f t="shared" si="3"/>
        <v>920448360000</v>
      </c>
      <c r="H9" s="45">
        <f t="shared" si="4"/>
        <v>0.59393546941269482</v>
      </c>
      <c r="I9" s="46">
        <f t="shared" si="5"/>
        <v>0.59393546941269482</v>
      </c>
    </row>
    <row r="10" spans="1:16" ht="15" x14ac:dyDescent="0.2">
      <c r="A10" s="47"/>
      <c r="B10" s="31">
        <v>40483</v>
      </c>
      <c r="C10" s="140">
        <v>935555</v>
      </c>
      <c r="D10" s="42">
        <f t="shared" si="0"/>
        <v>1615327</v>
      </c>
      <c r="E10" s="42">
        <f t="shared" si="1"/>
        <v>-679772</v>
      </c>
      <c r="F10" s="42">
        <f t="shared" si="2"/>
        <v>679772</v>
      </c>
      <c r="G10" s="42">
        <f t="shared" si="3"/>
        <v>462089971984</v>
      </c>
      <c r="H10" s="45">
        <f t="shared" si="4"/>
        <v>0.72659758111495321</v>
      </c>
      <c r="I10" s="46">
        <f t="shared" si="5"/>
        <v>-0.72659758111495321</v>
      </c>
    </row>
    <row r="11" spans="1:16" ht="15" x14ac:dyDescent="0.2">
      <c r="A11" s="47"/>
      <c r="B11" s="31">
        <v>40513</v>
      </c>
      <c r="C11" s="140">
        <v>225520</v>
      </c>
      <c r="D11" s="42">
        <f t="shared" si="0"/>
        <v>935555</v>
      </c>
      <c r="E11" s="42">
        <f t="shared" si="1"/>
        <v>-710035</v>
      </c>
      <c r="F11" s="42">
        <f t="shared" si="2"/>
        <v>710035</v>
      </c>
      <c r="G11" s="42">
        <f t="shared" si="3"/>
        <v>504149701225</v>
      </c>
      <c r="H11" s="45">
        <f t="shared" si="4"/>
        <v>3.1484347286271728</v>
      </c>
      <c r="I11" s="46">
        <f t="shared" si="5"/>
        <v>-3.1484347286271728</v>
      </c>
    </row>
    <row r="12" spans="1:16" ht="15" x14ac:dyDescent="0.2">
      <c r="A12" s="47"/>
      <c r="B12" s="31">
        <v>40544</v>
      </c>
      <c r="C12" s="140">
        <v>551953</v>
      </c>
      <c r="D12" s="42">
        <f t="shared" si="0"/>
        <v>225520</v>
      </c>
      <c r="E12" s="42">
        <f t="shared" si="1"/>
        <v>326433</v>
      </c>
      <c r="F12" s="42">
        <f t="shared" si="2"/>
        <v>326433</v>
      </c>
      <c r="G12" s="42">
        <f t="shared" si="3"/>
        <v>106558503489</v>
      </c>
      <c r="H12" s="45">
        <f t="shared" si="4"/>
        <v>0.59141448637836913</v>
      </c>
      <c r="I12" s="46">
        <f t="shared" si="5"/>
        <v>0.59141448637836913</v>
      </c>
      <c r="J12" s="48"/>
      <c r="K12" s="49"/>
      <c r="L12" s="49"/>
      <c r="M12" s="49"/>
      <c r="N12" s="49"/>
      <c r="O12" s="49"/>
      <c r="P12" s="49"/>
    </row>
    <row r="13" spans="1:16" ht="15" x14ac:dyDescent="0.2">
      <c r="A13" s="47"/>
      <c r="B13" s="31">
        <v>40575</v>
      </c>
      <c r="C13" s="140">
        <v>1789537</v>
      </c>
      <c r="D13" s="42">
        <f t="shared" si="0"/>
        <v>551953</v>
      </c>
      <c r="E13" s="42">
        <f t="shared" si="1"/>
        <v>1237584</v>
      </c>
      <c r="F13" s="42">
        <f t="shared" si="2"/>
        <v>1237584</v>
      </c>
      <c r="G13" s="42">
        <f t="shared" si="3"/>
        <v>1531614157056</v>
      </c>
      <c r="H13" s="45">
        <f t="shared" si="4"/>
        <v>0.69156658957037487</v>
      </c>
      <c r="I13" s="46">
        <f t="shared" si="5"/>
        <v>0.69156658957037487</v>
      </c>
      <c r="J13" s="48"/>
      <c r="K13" s="49"/>
      <c r="L13" s="49"/>
      <c r="M13" s="49"/>
      <c r="N13" s="49"/>
      <c r="O13" s="49"/>
      <c r="P13" s="49"/>
    </row>
    <row r="14" spans="1:16" ht="15" x14ac:dyDescent="0.2">
      <c r="A14" s="47"/>
      <c r="B14" s="31">
        <v>40603</v>
      </c>
      <c r="C14" s="140">
        <v>1572789</v>
      </c>
      <c r="D14" s="42">
        <f t="shared" si="0"/>
        <v>1789537</v>
      </c>
      <c r="E14" s="42">
        <f t="shared" si="1"/>
        <v>-216748</v>
      </c>
      <c r="F14" s="42">
        <f t="shared" si="2"/>
        <v>216748</v>
      </c>
      <c r="G14" s="42">
        <f t="shared" si="3"/>
        <v>46979695504</v>
      </c>
      <c r="H14" s="45">
        <f t="shared" si="4"/>
        <v>0.13781123850688173</v>
      </c>
      <c r="I14" s="46">
        <f t="shared" si="5"/>
        <v>-0.13781123850688173</v>
      </c>
      <c r="J14" s="48"/>
      <c r="K14" s="49"/>
      <c r="L14" s="49"/>
      <c r="M14" s="49"/>
      <c r="N14" s="49"/>
      <c r="O14" s="49"/>
      <c r="P14" s="49"/>
    </row>
    <row r="15" spans="1:16" ht="15" x14ac:dyDescent="0.2">
      <c r="A15" s="47"/>
      <c r="B15" s="31">
        <v>40634</v>
      </c>
      <c r="C15" s="140">
        <v>1468446</v>
      </c>
      <c r="D15" s="42">
        <f t="shared" si="0"/>
        <v>1572789</v>
      </c>
      <c r="E15" s="42">
        <f t="shared" si="1"/>
        <v>-104343</v>
      </c>
      <c r="F15" s="42">
        <f t="shared" si="2"/>
        <v>104343</v>
      </c>
      <c r="G15" s="42">
        <f t="shared" si="3"/>
        <v>10887461649</v>
      </c>
      <c r="H15" s="45">
        <f t="shared" si="4"/>
        <v>7.1056749788551976E-2</v>
      </c>
      <c r="I15" s="46">
        <f t="shared" si="5"/>
        <v>-7.1056749788551976E-2</v>
      </c>
      <c r="J15" s="48"/>
      <c r="K15" s="49"/>
      <c r="L15" s="49"/>
      <c r="M15" s="49"/>
      <c r="N15" s="49"/>
      <c r="O15" s="49"/>
      <c r="P15" s="49"/>
    </row>
    <row r="16" spans="1:16" ht="15" x14ac:dyDescent="0.2">
      <c r="A16" s="47"/>
      <c r="B16" s="31">
        <v>40664</v>
      </c>
      <c r="C16" s="140">
        <v>1863631</v>
      </c>
      <c r="D16" s="42">
        <f t="shared" si="0"/>
        <v>1468446</v>
      </c>
      <c r="E16" s="42">
        <f t="shared" si="1"/>
        <v>395185</v>
      </c>
      <c r="F16" s="42">
        <f t="shared" si="2"/>
        <v>395185</v>
      </c>
      <c r="G16" s="42">
        <f t="shared" si="3"/>
        <v>156171184225</v>
      </c>
      <c r="H16" s="45">
        <f t="shared" si="4"/>
        <v>0.21205109809828232</v>
      </c>
      <c r="I16" s="46">
        <f t="shared" si="5"/>
        <v>0.21205109809828232</v>
      </c>
      <c r="J16" s="48"/>
      <c r="K16" s="49"/>
      <c r="L16" s="49"/>
      <c r="M16" s="49"/>
      <c r="N16" s="49"/>
      <c r="O16" s="49"/>
      <c r="P16" s="49"/>
    </row>
    <row r="17" spans="1:20" ht="15" x14ac:dyDescent="0.2">
      <c r="A17" s="47"/>
      <c r="B17" s="31">
        <v>40695</v>
      </c>
      <c r="C17" s="140">
        <v>1286818</v>
      </c>
      <c r="D17" s="42">
        <f t="shared" si="0"/>
        <v>1863631</v>
      </c>
      <c r="E17" s="42">
        <f t="shared" si="1"/>
        <v>-576813</v>
      </c>
      <c r="F17" s="42">
        <f t="shared" si="2"/>
        <v>576813</v>
      </c>
      <c r="G17" s="42">
        <f t="shared" si="3"/>
        <v>332713236969</v>
      </c>
      <c r="H17" s="45">
        <f t="shared" si="4"/>
        <v>0.44824753772483755</v>
      </c>
      <c r="I17" s="46">
        <f t="shared" si="5"/>
        <v>-0.44824753772483755</v>
      </c>
      <c r="J17" s="50"/>
      <c r="K17" s="51"/>
      <c r="L17" s="52"/>
      <c r="M17" s="52"/>
      <c r="N17" s="52"/>
      <c r="O17" s="52"/>
      <c r="P17" s="49"/>
    </row>
    <row r="18" spans="1:20" ht="15" x14ac:dyDescent="0.2">
      <c r="A18" s="47"/>
      <c r="B18" s="31">
        <v>40725</v>
      </c>
      <c r="C18" s="140">
        <v>2039365</v>
      </c>
      <c r="D18" s="42">
        <f t="shared" si="0"/>
        <v>1286818</v>
      </c>
      <c r="E18" s="42">
        <f t="shared" si="1"/>
        <v>752547</v>
      </c>
      <c r="F18" s="42">
        <f t="shared" si="2"/>
        <v>752547</v>
      </c>
      <c r="G18" s="42">
        <f t="shared" si="3"/>
        <v>566326987209</v>
      </c>
      <c r="H18" s="45">
        <f t="shared" si="4"/>
        <v>0.36901045178278535</v>
      </c>
      <c r="I18" s="46">
        <f t="shared" si="5"/>
        <v>0.36901045178278535</v>
      </c>
      <c r="J18" s="48"/>
      <c r="K18" s="49"/>
      <c r="L18" s="49"/>
      <c r="M18" s="49"/>
      <c r="N18" s="49"/>
      <c r="O18" s="49"/>
      <c r="P18" s="49"/>
    </row>
    <row r="19" spans="1:20" ht="15" x14ac:dyDescent="0.2">
      <c r="A19" s="47"/>
      <c r="B19" s="31">
        <v>40756</v>
      </c>
      <c r="C19" s="140">
        <v>1493137</v>
      </c>
      <c r="D19" s="42">
        <f t="shared" si="0"/>
        <v>2039365</v>
      </c>
      <c r="E19" s="42">
        <f t="shared" si="1"/>
        <v>-546228</v>
      </c>
      <c r="F19" s="42">
        <f t="shared" si="2"/>
        <v>546228</v>
      </c>
      <c r="G19" s="42">
        <f t="shared" si="3"/>
        <v>298365027984</v>
      </c>
      <c r="H19" s="45">
        <f t="shared" si="4"/>
        <v>0.36582577486191825</v>
      </c>
      <c r="I19" s="46">
        <f t="shared" si="5"/>
        <v>-0.36582577486191825</v>
      </c>
      <c r="J19" s="48"/>
      <c r="K19" s="49"/>
      <c r="L19" s="49"/>
      <c r="M19" s="49"/>
      <c r="N19" s="49"/>
      <c r="O19" s="49"/>
      <c r="P19" s="49"/>
    </row>
    <row r="20" spans="1:20" ht="15" x14ac:dyDescent="0.2">
      <c r="A20" s="47"/>
      <c r="B20" s="31">
        <v>40787</v>
      </c>
      <c r="C20" s="140">
        <v>1960898</v>
      </c>
      <c r="D20" s="42">
        <f t="shared" si="0"/>
        <v>1493137</v>
      </c>
      <c r="E20" s="42">
        <f t="shared" si="1"/>
        <v>467761</v>
      </c>
      <c r="F20" s="42">
        <f t="shared" si="2"/>
        <v>467761</v>
      </c>
      <c r="G20" s="42">
        <f t="shared" si="3"/>
        <v>218800353121</v>
      </c>
      <c r="H20" s="45">
        <f t="shared" si="4"/>
        <v>0.23854427920269183</v>
      </c>
      <c r="I20" s="46">
        <f t="shared" si="5"/>
        <v>0.23854427920269183</v>
      </c>
      <c r="J20" s="48"/>
      <c r="K20" s="49"/>
      <c r="L20" s="49"/>
      <c r="M20" s="49"/>
      <c r="N20" s="49"/>
      <c r="O20" s="49"/>
      <c r="P20" s="49"/>
    </row>
    <row r="21" spans="1:20" ht="15" x14ac:dyDescent="0.2">
      <c r="A21" s="47"/>
      <c r="B21" s="31">
        <v>40817</v>
      </c>
      <c r="C21" s="140">
        <v>2380780</v>
      </c>
      <c r="D21" s="42">
        <f t="shared" si="0"/>
        <v>1960898</v>
      </c>
      <c r="E21" s="42">
        <f t="shared" si="1"/>
        <v>419882</v>
      </c>
      <c r="F21" s="42">
        <f t="shared" si="2"/>
        <v>419882</v>
      </c>
      <c r="G21" s="42">
        <f t="shared" si="3"/>
        <v>176300893924</v>
      </c>
      <c r="H21" s="45">
        <f t="shared" si="4"/>
        <v>0.17636320869630961</v>
      </c>
      <c r="I21" s="46">
        <f t="shared" si="5"/>
        <v>0.17636320869630961</v>
      </c>
      <c r="J21" s="48"/>
      <c r="K21" s="49"/>
      <c r="L21" s="49"/>
      <c r="M21" s="49"/>
      <c r="N21" s="49"/>
      <c r="O21" s="49"/>
      <c r="P21" s="49"/>
    </row>
    <row r="22" spans="1:20" ht="15" x14ac:dyDescent="0.2">
      <c r="A22" s="47"/>
      <c r="B22" s="31">
        <v>40848</v>
      </c>
      <c r="C22" s="140">
        <v>1374066</v>
      </c>
      <c r="D22" s="42">
        <f t="shared" si="0"/>
        <v>2380780</v>
      </c>
      <c r="E22" s="42">
        <f t="shared" si="1"/>
        <v>-1006714</v>
      </c>
      <c r="F22" s="42">
        <f t="shared" si="2"/>
        <v>1006714</v>
      </c>
      <c r="G22" s="42">
        <f t="shared" si="3"/>
        <v>1013473077796</v>
      </c>
      <c r="H22" s="45">
        <f t="shared" si="4"/>
        <v>0.73265330777415349</v>
      </c>
      <c r="I22" s="46">
        <f t="shared" si="5"/>
        <v>-0.73265330777415349</v>
      </c>
      <c r="J22" s="48"/>
      <c r="K22" s="49"/>
      <c r="L22" s="49"/>
      <c r="M22" s="49"/>
      <c r="N22" s="49"/>
      <c r="O22" s="49"/>
      <c r="P22" s="49"/>
    </row>
    <row r="23" spans="1:20" ht="15" x14ac:dyDescent="0.2">
      <c r="A23" s="47"/>
      <c r="B23" s="31">
        <v>40878</v>
      </c>
      <c r="C23" s="140">
        <v>686126</v>
      </c>
      <c r="D23" s="42">
        <f t="shared" si="0"/>
        <v>1374066</v>
      </c>
      <c r="E23" s="42">
        <f t="shared" si="1"/>
        <v>-687940</v>
      </c>
      <c r="F23" s="42">
        <f t="shared" si="2"/>
        <v>687940</v>
      </c>
      <c r="G23" s="42">
        <f t="shared" si="3"/>
        <v>473261443600</v>
      </c>
      <c r="H23" s="45">
        <f t="shared" si="4"/>
        <v>1.0026438292675106</v>
      </c>
      <c r="I23" s="46">
        <f t="shared" si="5"/>
        <v>-1.0026438292675106</v>
      </c>
    </row>
    <row r="24" spans="1:20" ht="15" x14ac:dyDescent="0.2">
      <c r="A24" s="47"/>
      <c r="B24" s="31">
        <v>40909</v>
      </c>
      <c r="C24" s="140">
        <v>1710174</v>
      </c>
      <c r="D24" s="42">
        <f t="shared" si="0"/>
        <v>686126</v>
      </c>
      <c r="E24" s="42">
        <f t="shared" si="1"/>
        <v>1024048</v>
      </c>
      <c r="F24" s="42">
        <f t="shared" si="2"/>
        <v>1024048</v>
      </c>
      <c r="G24" s="42">
        <f t="shared" si="3"/>
        <v>1048674306304</v>
      </c>
      <c r="H24" s="45">
        <f t="shared" si="4"/>
        <v>0.59879754925522199</v>
      </c>
      <c r="I24" s="46">
        <f t="shared" si="5"/>
        <v>0.59879754925522199</v>
      </c>
    </row>
    <row r="25" spans="1:20" ht="15" x14ac:dyDescent="0.2">
      <c r="A25" s="47"/>
      <c r="B25" s="31">
        <v>40940</v>
      </c>
      <c r="C25" s="140">
        <v>1088493</v>
      </c>
      <c r="D25" s="42">
        <f t="shared" si="0"/>
        <v>1710174</v>
      </c>
      <c r="E25" s="42">
        <f t="shared" si="1"/>
        <v>-621681</v>
      </c>
      <c r="F25" s="42">
        <f t="shared" si="2"/>
        <v>621681</v>
      </c>
      <c r="G25" s="42">
        <f t="shared" si="3"/>
        <v>386487265761</v>
      </c>
      <c r="H25" s="45">
        <f t="shared" si="4"/>
        <v>0.57113918050001244</v>
      </c>
      <c r="I25" s="46">
        <f t="shared" si="5"/>
        <v>-0.57113918050001244</v>
      </c>
    </row>
    <row r="26" spans="1:20" ht="15" x14ac:dyDescent="0.2">
      <c r="A26" s="47"/>
      <c r="B26" s="31">
        <v>40969</v>
      </c>
      <c r="C26" s="140">
        <v>1256007</v>
      </c>
      <c r="D26" s="42">
        <f t="shared" si="0"/>
        <v>1088493</v>
      </c>
      <c r="E26" s="42">
        <f t="shared" si="1"/>
        <v>167514</v>
      </c>
      <c r="F26" s="42">
        <f t="shared" si="2"/>
        <v>167514</v>
      </c>
      <c r="G26" s="42">
        <f t="shared" si="3"/>
        <v>28060940196</v>
      </c>
      <c r="H26" s="45">
        <f t="shared" si="4"/>
        <v>0.13337027580260302</v>
      </c>
      <c r="I26" s="46">
        <f t="shared" si="5"/>
        <v>0.13337027580260302</v>
      </c>
    </row>
    <row r="27" spans="1:20" ht="15" x14ac:dyDescent="0.2">
      <c r="A27" s="47"/>
      <c r="B27" s="31">
        <v>41000</v>
      </c>
      <c r="C27" s="140">
        <v>1718040</v>
      </c>
      <c r="D27" s="42">
        <f t="shared" si="0"/>
        <v>1256007</v>
      </c>
      <c r="E27" s="42">
        <f t="shared" si="1"/>
        <v>462033</v>
      </c>
      <c r="F27" s="42">
        <f t="shared" si="2"/>
        <v>462033</v>
      </c>
      <c r="G27" s="42">
        <f t="shared" si="3"/>
        <v>213474493089</v>
      </c>
      <c r="H27" s="45">
        <f t="shared" si="4"/>
        <v>0.26893029265907664</v>
      </c>
      <c r="I27" s="46">
        <f t="shared" si="5"/>
        <v>0.26893029265907664</v>
      </c>
    </row>
    <row r="28" spans="1:20" ht="15" x14ac:dyDescent="0.2">
      <c r="A28" s="47"/>
      <c r="B28" s="31">
        <v>41030</v>
      </c>
      <c r="C28" s="140">
        <v>1343653</v>
      </c>
      <c r="D28" s="42">
        <f t="shared" si="0"/>
        <v>1718040</v>
      </c>
      <c r="E28" s="42">
        <f t="shared" si="1"/>
        <v>-374387</v>
      </c>
      <c r="F28" s="42">
        <f t="shared" si="2"/>
        <v>374387</v>
      </c>
      <c r="G28" s="42">
        <f t="shared" si="3"/>
        <v>140165625769</v>
      </c>
      <c r="H28" s="45">
        <f t="shared" si="4"/>
        <v>0.27863369486020573</v>
      </c>
      <c r="I28" s="46">
        <f t="shared" si="5"/>
        <v>-0.27863369486020573</v>
      </c>
    </row>
    <row r="29" spans="1:20" ht="15.75" thickBot="1" x14ac:dyDescent="0.25">
      <c r="A29" s="47"/>
      <c r="B29" s="31">
        <v>41061</v>
      </c>
      <c r="C29" s="140">
        <v>1910419</v>
      </c>
      <c r="D29" s="42">
        <f t="shared" si="0"/>
        <v>1343653</v>
      </c>
      <c r="E29" s="42">
        <f t="shared" si="1"/>
        <v>566766</v>
      </c>
      <c r="F29" s="42">
        <f t="shared" si="2"/>
        <v>566766</v>
      </c>
      <c r="G29" s="42">
        <f t="shared" si="3"/>
        <v>321223698756</v>
      </c>
      <c r="H29" s="45">
        <f t="shared" si="4"/>
        <v>0.29667104441486397</v>
      </c>
      <c r="I29" s="46">
        <f t="shared" si="5"/>
        <v>0.29667104441486397</v>
      </c>
    </row>
    <row r="30" spans="1:20" s="35" customFormat="1" ht="13.5" thickBot="1" x14ac:dyDescent="0.25">
      <c r="A30" s="49"/>
      <c r="B30" s="57"/>
      <c r="C30" s="58"/>
      <c r="D30" s="59">
        <f>+C29</f>
        <v>1910419</v>
      </c>
      <c r="E30" s="42"/>
      <c r="F30" s="60">
        <f>AVERAGE(F7:F29)</f>
        <v>551771.04347826086</v>
      </c>
      <c r="G30" s="61">
        <f>AVERAGE(G7:G29)</f>
        <v>393913296786.86957</v>
      </c>
      <c r="H30" s="62">
        <f>AVERAGE(H7:H29)</f>
        <v>0.53677771185898426</v>
      </c>
      <c r="I30" s="63">
        <f>AVERAGE(I7:I29)</f>
        <v>-0.11392173362155464</v>
      </c>
      <c r="K30" s="13"/>
      <c r="L30" s="13"/>
      <c r="M30" s="13"/>
      <c r="N30" s="13"/>
      <c r="O30" s="13"/>
      <c r="P30" s="13"/>
      <c r="Q30" s="13"/>
      <c r="R30" s="13"/>
      <c r="S30" s="13"/>
      <c r="T30" s="13"/>
    </row>
    <row r="35" spans="1:20" ht="18" x14ac:dyDescent="0.25">
      <c r="A35" s="1" t="s">
        <v>22</v>
      </c>
      <c r="L35" s="1" t="s">
        <v>22</v>
      </c>
    </row>
    <row r="36" spans="1:20" ht="13.5" thickBot="1" x14ac:dyDescent="0.25">
      <c r="E36" s="13"/>
    </row>
    <row r="37" spans="1:20" ht="27" customHeight="1" thickBot="1" x14ac:dyDescent="0.25">
      <c r="A37" s="6" t="s">
        <v>2</v>
      </c>
      <c r="B37" s="37" t="s">
        <v>3</v>
      </c>
      <c r="C37" s="37"/>
      <c r="D37" s="38"/>
      <c r="E37" s="39" t="s">
        <v>17</v>
      </c>
      <c r="F37" s="38" t="s">
        <v>18</v>
      </c>
      <c r="G37" s="38" t="s">
        <v>19</v>
      </c>
      <c r="H37" s="38" t="s">
        <v>20</v>
      </c>
      <c r="I37" s="40" t="s">
        <v>21</v>
      </c>
      <c r="L37" s="6" t="s">
        <v>2</v>
      </c>
      <c r="M37" s="37" t="s">
        <v>3</v>
      </c>
      <c r="N37" s="37"/>
      <c r="O37" s="38"/>
      <c r="P37" s="39" t="s">
        <v>17</v>
      </c>
      <c r="Q37" s="38" t="s">
        <v>18</v>
      </c>
      <c r="R37" s="38" t="s">
        <v>19</v>
      </c>
      <c r="S37" s="38" t="s">
        <v>20</v>
      </c>
      <c r="T37" s="40" t="s">
        <v>21</v>
      </c>
    </row>
    <row r="38" spans="1:20" ht="15" x14ac:dyDescent="0.2">
      <c r="A38" s="41"/>
      <c r="B38" s="31">
        <v>40360</v>
      </c>
      <c r="C38" s="140">
        <v>269007</v>
      </c>
      <c r="D38" s="42"/>
      <c r="E38" s="43"/>
      <c r="F38" s="43"/>
      <c r="G38" s="43"/>
      <c r="H38" s="43"/>
      <c r="I38" s="44"/>
      <c r="L38" s="41"/>
      <c r="M38" s="31">
        <v>40360</v>
      </c>
      <c r="N38" s="140">
        <v>269007</v>
      </c>
      <c r="O38" s="42"/>
      <c r="P38" s="43"/>
      <c r="Q38" s="43"/>
      <c r="R38" s="43"/>
      <c r="S38" s="43"/>
      <c r="T38" s="44"/>
    </row>
    <row r="39" spans="1:20" ht="15" x14ac:dyDescent="0.2">
      <c r="A39" s="41"/>
      <c r="B39" s="31">
        <v>40391</v>
      </c>
      <c r="C39" s="140">
        <v>342205</v>
      </c>
      <c r="D39" s="42"/>
      <c r="E39" s="42"/>
      <c r="F39" s="42"/>
      <c r="G39" s="42"/>
      <c r="H39" s="45"/>
      <c r="I39" s="46"/>
      <c r="L39" s="41"/>
      <c r="M39" s="31">
        <v>40391</v>
      </c>
      <c r="N39" s="140">
        <v>342205</v>
      </c>
      <c r="O39" s="42"/>
      <c r="P39" s="42"/>
      <c r="Q39" s="42"/>
      <c r="R39" s="42"/>
      <c r="S39" s="45"/>
      <c r="T39" s="46"/>
    </row>
    <row r="40" spans="1:20" ht="15" x14ac:dyDescent="0.2">
      <c r="A40" s="41"/>
      <c r="B40" s="31">
        <v>40422</v>
      </c>
      <c r="C40" s="140">
        <v>655927</v>
      </c>
      <c r="D40" s="42">
        <f>+C39+(C39-C38)</f>
        <v>415403</v>
      </c>
      <c r="E40" s="42">
        <f>C40-D40</f>
        <v>240524</v>
      </c>
      <c r="F40" s="42">
        <f t="shared" ref="F40:F61" si="6">ABS(E40)</f>
        <v>240524</v>
      </c>
      <c r="G40" s="42">
        <f t="shared" ref="G40:G61" si="7">E40^2</f>
        <v>57851794576</v>
      </c>
      <c r="H40" s="45">
        <f t="shared" ref="H40:H61" si="8">F40/C40</f>
        <v>0.36669324482754939</v>
      </c>
      <c r="I40" s="46">
        <f t="shared" ref="I40:I61" si="9">E40/C40</f>
        <v>0.36669324482754939</v>
      </c>
      <c r="L40" s="41"/>
      <c r="M40" s="31">
        <v>40422</v>
      </c>
      <c r="N40" s="140">
        <v>655927</v>
      </c>
      <c r="O40" s="42">
        <f>N39*(N39/N38)</f>
        <v>435320.5010464412</v>
      </c>
      <c r="P40" s="42">
        <f>N40-O40</f>
        <v>220606.4989535588</v>
      </c>
      <c r="Q40" s="42">
        <f t="shared" ref="Q40:Q61" si="10">ABS(P40)</f>
        <v>220606.4989535588</v>
      </c>
      <c r="R40" s="42">
        <f t="shared" ref="R40:R61" si="11">P40^2</f>
        <v>48667227380.546539</v>
      </c>
      <c r="S40" s="45">
        <f t="shared" ref="S40:S61" si="12">Q40/N40</f>
        <v>0.3363278214703142</v>
      </c>
      <c r="T40" s="46">
        <f t="shared" ref="T40:T61" si="13">P40/N40</f>
        <v>0.3363278214703142</v>
      </c>
    </row>
    <row r="41" spans="1:20" ht="15" x14ac:dyDescent="0.2">
      <c r="A41" s="41"/>
      <c r="B41" s="31">
        <v>40452</v>
      </c>
      <c r="C41" s="140">
        <v>1615327</v>
      </c>
      <c r="D41" s="42">
        <f t="shared" ref="D41:D61" si="14">+C40+(C40-C39)</f>
        <v>969649</v>
      </c>
      <c r="E41" s="42">
        <f t="shared" ref="E41:E61" si="15">C41-D41</f>
        <v>645678</v>
      </c>
      <c r="F41" s="42">
        <f t="shared" si="6"/>
        <v>645678</v>
      </c>
      <c r="G41" s="42">
        <f t="shared" si="7"/>
        <v>416900079684</v>
      </c>
      <c r="H41" s="45">
        <f t="shared" si="8"/>
        <v>0.39971968524020213</v>
      </c>
      <c r="I41" s="46">
        <f t="shared" si="9"/>
        <v>0.39971968524020213</v>
      </c>
      <c r="L41" s="41"/>
      <c r="M41" s="31">
        <v>40452</v>
      </c>
      <c r="N41" s="140">
        <v>1615327</v>
      </c>
      <c r="O41" s="42">
        <f t="shared" ref="O41:O61" si="16">N40*(N40/N39)</f>
        <v>1257258.7464502272</v>
      </c>
      <c r="P41" s="42">
        <f t="shared" ref="P41:P61" si="17">N41-O41</f>
        <v>358068.25354977278</v>
      </c>
      <c r="Q41" s="42">
        <f t="shared" si="10"/>
        <v>358068.25354977278</v>
      </c>
      <c r="R41" s="42">
        <f t="shared" si="11"/>
        <v>128212874200.18437</v>
      </c>
      <c r="S41" s="45">
        <f t="shared" si="12"/>
        <v>0.22166920601820733</v>
      </c>
      <c r="T41" s="46">
        <f t="shared" si="13"/>
        <v>0.22166920601820733</v>
      </c>
    </row>
    <row r="42" spans="1:20" ht="15" x14ac:dyDescent="0.2">
      <c r="A42" s="47"/>
      <c r="B42" s="31">
        <v>40483</v>
      </c>
      <c r="C42" s="140">
        <v>935555</v>
      </c>
      <c r="D42" s="42">
        <f t="shared" si="14"/>
        <v>2574727</v>
      </c>
      <c r="E42" s="42">
        <f t="shared" si="15"/>
        <v>-1639172</v>
      </c>
      <c r="F42" s="42">
        <f t="shared" si="6"/>
        <v>1639172</v>
      </c>
      <c r="G42" s="42">
        <f t="shared" si="7"/>
        <v>2686884845584</v>
      </c>
      <c r="H42" s="45">
        <f t="shared" si="8"/>
        <v>1.7520851259412862</v>
      </c>
      <c r="I42" s="46">
        <f t="shared" si="9"/>
        <v>-1.7520851259412862</v>
      </c>
      <c r="L42" s="47"/>
      <c r="M42" s="31">
        <v>40483</v>
      </c>
      <c r="N42" s="140">
        <v>935555</v>
      </c>
      <c r="O42" s="42">
        <f t="shared" si="16"/>
        <v>3978005.6575335367</v>
      </c>
      <c r="P42" s="42">
        <f t="shared" si="17"/>
        <v>-3042450.6575335367</v>
      </c>
      <c r="Q42" s="42">
        <f t="shared" si="10"/>
        <v>3042450.6575335367</v>
      </c>
      <c r="R42" s="42">
        <f t="shared" si="11"/>
        <v>9256506003526.25</v>
      </c>
      <c r="S42" s="45">
        <f t="shared" si="12"/>
        <v>3.2520275745771619</v>
      </c>
      <c r="T42" s="46">
        <f t="shared" si="13"/>
        <v>-3.2520275745771619</v>
      </c>
    </row>
    <row r="43" spans="1:20" ht="15" x14ac:dyDescent="0.2">
      <c r="A43" s="47"/>
      <c r="B43" s="31">
        <v>40513</v>
      </c>
      <c r="C43" s="140">
        <v>225520</v>
      </c>
      <c r="D43" s="42">
        <f t="shared" si="14"/>
        <v>255783</v>
      </c>
      <c r="E43" s="42">
        <f t="shared" si="15"/>
        <v>-30263</v>
      </c>
      <c r="F43" s="42">
        <f t="shared" si="6"/>
        <v>30263</v>
      </c>
      <c r="G43" s="42">
        <f t="shared" si="7"/>
        <v>915849169</v>
      </c>
      <c r="H43" s="45">
        <f t="shared" si="8"/>
        <v>0.13419208939340191</v>
      </c>
      <c r="I43" s="46">
        <f t="shared" si="9"/>
        <v>-0.13419208939340191</v>
      </c>
      <c r="L43" s="47"/>
      <c r="M43" s="31">
        <v>40513</v>
      </c>
      <c r="N43" s="140">
        <v>225520</v>
      </c>
      <c r="O43" s="42">
        <f t="shared" si="16"/>
        <v>541848.8999595748</v>
      </c>
      <c r="P43" s="42">
        <f t="shared" si="17"/>
        <v>-316328.8999595748</v>
      </c>
      <c r="Q43" s="42">
        <f t="shared" si="10"/>
        <v>316328.8999595748</v>
      </c>
      <c r="R43" s="42">
        <f t="shared" si="11"/>
        <v>100063972949.63469</v>
      </c>
      <c r="S43" s="45">
        <f t="shared" si="12"/>
        <v>1.4026645085117719</v>
      </c>
      <c r="T43" s="46">
        <f t="shared" si="13"/>
        <v>-1.4026645085117719</v>
      </c>
    </row>
    <row r="44" spans="1:20" ht="15" x14ac:dyDescent="0.2">
      <c r="A44" s="47"/>
      <c r="B44" s="31">
        <v>40544</v>
      </c>
      <c r="C44" s="140">
        <v>551953</v>
      </c>
      <c r="D44" s="42">
        <f t="shared" si="14"/>
        <v>-484515</v>
      </c>
      <c r="E44" s="42">
        <f t="shared" si="15"/>
        <v>1036468</v>
      </c>
      <c r="F44" s="42">
        <f t="shared" si="6"/>
        <v>1036468</v>
      </c>
      <c r="G44" s="42">
        <f t="shared" si="7"/>
        <v>1074265915024</v>
      </c>
      <c r="H44" s="45">
        <f t="shared" si="8"/>
        <v>1.8778193070786824</v>
      </c>
      <c r="I44" s="46">
        <f t="shared" si="9"/>
        <v>1.8778193070786824</v>
      </c>
      <c r="J44" s="48"/>
      <c r="K44" s="49"/>
      <c r="L44" s="47"/>
      <c r="M44" s="31">
        <v>40544</v>
      </c>
      <c r="N44" s="140">
        <v>551953</v>
      </c>
      <c r="O44" s="42">
        <f t="shared" si="16"/>
        <v>54362.672851943498</v>
      </c>
      <c r="P44" s="42">
        <f t="shared" si="17"/>
        <v>497590.32714805647</v>
      </c>
      <c r="Q44" s="42">
        <f t="shared" si="10"/>
        <v>497590.32714805647</v>
      </c>
      <c r="R44" s="42">
        <f t="shared" si="11"/>
        <v>247596133671.30988</v>
      </c>
      <c r="S44" s="45">
        <f t="shared" si="12"/>
        <v>0.90150851095665119</v>
      </c>
      <c r="T44" s="46">
        <f t="shared" si="13"/>
        <v>0.90150851095665119</v>
      </c>
    </row>
    <row r="45" spans="1:20" ht="15" x14ac:dyDescent="0.2">
      <c r="A45" s="47"/>
      <c r="B45" s="31">
        <v>40575</v>
      </c>
      <c r="C45" s="140">
        <v>1789537</v>
      </c>
      <c r="D45" s="42">
        <f t="shared" si="14"/>
        <v>878386</v>
      </c>
      <c r="E45" s="42">
        <f t="shared" si="15"/>
        <v>911151</v>
      </c>
      <c r="F45" s="42">
        <f t="shared" si="6"/>
        <v>911151</v>
      </c>
      <c r="G45" s="42">
        <f t="shared" si="7"/>
        <v>830196144801</v>
      </c>
      <c r="H45" s="45">
        <f t="shared" si="8"/>
        <v>0.50915460255920941</v>
      </c>
      <c r="I45" s="46">
        <f t="shared" si="9"/>
        <v>0.50915460255920941</v>
      </c>
      <c r="J45" s="48"/>
      <c r="K45" s="49"/>
      <c r="L45" s="47"/>
      <c r="M45" s="31">
        <v>40575</v>
      </c>
      <c r="N45" s="140">
        <v>1789537</v>
      </c>
      <c r="O45" s="42">
        <f t="shared" si="16"/>
        <v>1350887.3457298689</v>
      </c>
      <c r="P45" s="42">
        <f t="shared" si="17"/>
        <v>438649.65427013114</v>
      </c>
      <c r="Q45" s="42">
        <f t="shared" si="10"/>
        <v>438649.65427013114</v>
      </c>
      <c r="R45" s="42">
        <f t="shared" si="11"/>
        <v>192413519191.30557</v>
      </c>
      <c r="S45" s="45">
        <f t="shared" si="12"/>
        <v>0.24511907508485778</v>
      </c>
      <c r="T45" s="46">
        <f t="shared" si="13"/>
        <v>0.24511907508485778</v>
      </c>
    </row>
    <row r="46" spans="1:20" ht="15" x14ac:dyDescent="0.2">
      <c r="A46" s="47"/>
      <c r="B46" s="31">
        <v>40603</v>
      </c>
      <c r="C46" s="140">
        <v>1572789</v>
      </c>
      <c r="D46" s="42">
        <f t="shared" si="14"/>
        <v>3027121</v>
      </c>
      <c r="E46" s="42">
        <f t="shared" si="15"/>
        <v>-1454332</v>
      </c>
      <c r="F46" s="42">
        <f t="shared" si="6"/>
        <v>1454332</v>
      </c>
      <c r="G46" s="42">
        <f t="shared" si="7"/>
        <v>2115081566224</v>
      </c>
      <c r="H46" s="45">
        <f t="shared" si="8"/>
        <v>0.9246834762959304</v>
      </c>
      <c r="I46" s="46">
        <f t="shared" si="9"/>
        <v>-0.9246834762959304</v>
      </c>
      <c r="J46" s="48"/>
      <c r="K46" s="49"/>
      <c r="L46" s="47"/>
      <c r="M46" s="31">
        <v>40603</v>
      </c>
      <c r="N46" s="140">
        <v>1572789</v>
      </c>
      <c r="O46" s="42">
        <f t="shared" si="16"/>
        <v>5802020.5966250747</v>
      </c>
      <c r="P46" s="42">
        <f t="shared" si="17"/>
        <v>-4229231.5966250747</v>
      </c>
      <c r="Q46" s="42">
        <f t="shared" si="10"/>
        <v>4229231.5966250747</v>
      </c>
      <c r="R46" s="42">
        <f t="shared" si="11"/>
        <v>17886399897891.879</v>
      </c>
      <c r="S46" s="45">
        <f t="shared" si="12"/>
        <v>2.6890012561284919</v>
      </c>
      <c r="T46" s="46">
        <f t="shared" si="13"/>
        <v>-2.6890012561284919</v>
      </c>
    </row>
    <row r="47" spans="1:20" ht="15" x14ac:dyDescent="0.2">
      <c r="A47" s="47"/>
      <c r="B47" s="31">
        <v>40634</v>
      </c>
      <c r="C47" s="140">
        <v>1468446</v>
      </c>
      <c r="D47" s="42">
        <f t="shared" si="14"/>
        <v>1356041</v>
      </c>
      <c r="E47" s="42">
        <f t="shared" si="15"/>
        <v>112405</v>
      </c>
      <c r="F47" s="42">
        <f t="shared" si="6"/>
        <v>112405</v>
      </c>
      <c r="G47" s="42">
        <f t="shared" si="7"/>
        <v>12634884025</v>
      </c>
      <c r="H47" s="45">
        <f t="shared" si="8"/>
        <v>7.6546907410963705E-2</v>
      </c>
      <c r="I47" s="46">
        <f t="shared" si="9"/>
        <v>7.6546907410963705E-2</v>
      </c>
      <c r="J47" s="48"/>
      <c r="K47" s="49"/>
      <c r="L47" s="47"/>
      <c r="M47" s="31">
        <v>40634</v>
      </c>
      <c r="N47" s="140">
        <v>1468446</v>
      </c>
      <c r="O47" s="42">
        <f t="shared" si="16"/>
        <v>1382293.430379478</v>
      </c>
      <c r="P47" s="42">
        <f t="shared" si="17"/>
        <v>86152.569620521972</v>
      </c>
      <c r="Q47" s="42">
        <f t="shared" si="10"/>
        <v>86152.569620521972</v>
      </c>
      <c r="R47" s="42">
        <f t="shared" si="11"/>
        <v>7422265252.2188854</v>
      </c>
      <c r="S47" s="45">
        <f t="shared" si="12"/>
        <v>5.8669211956396065E-2</v>
      </c>
      <c r="T47" s="46">
        <f t="shared" si="13"/>
        <v>5.8669211956396065E-2</v>
      </c>
    </row>
    <row r="48" spans="1:20" ht="15" x14ac:dyDescent="0.2">
      <c r="A48" s="47"/>
      <c r="B48" s="31">
        <v>40664</v>
      </c>
      <c r="C48" s="140">
        <v>1863631</v>
      </c>
      <c r="D48" s="42">
        <f t="shared" si="14"/>
        <v>1364103</v>
      </c>
      <c r="E48" s="42">
        <f t="shared" si="15"/>
        <v>499528</v>
      </c>
      <c r="F48" s="42">
        <f t="shared" si="6"/>
        <v>499528</v>
      </c>
      <c r="G48" s="42">
        <f t="shared" si="7"/>
        <v>249528222784</v>
      </c>
      <c r="H48" s="45">
        <f t="shared" si="8"/>
        <v>0.26804018606687696</v>
      </c>
      <c r="I48" s="46">
        <f t="shared" si="9"/>
        <v>0.26804018606687696</v>
      </c>
      <c r="J48" s="48"/>
      <c r="K48" s="49"/>
      <c r="L48" s="47"/>
      <c r="M48" s="31">
        <v>40664</v>
      </c>
      <c r="N48" s="140">
        <v>1863631</v>
      </c>
      <c r="O48" s="42">
        <f t="shared" si="16"/>
        <v>1371025.3917823688</v>
      </c>
      <c r="P48" s="42">
        <f t="shared" si="17"/>
        <v>492605.60821763123</v>
      </c>
      <c r="Q48" s="42">
        <f t="shared" si="10"/>
        <v>492605.60821763123</v>
      </c>
      <c r="R48" s="42">
        <f t="shared" si="11"/>
        <v>242660285247.4624</v>
      </c>
      <c r="S48" s="45">
        <f t="shared" si="12"/>
        <v>0.26432572124934134</v>
      </c>
      <c r="T48" s="46">
        <f t="shared" si="13"/>
        <v>0.26432572124934134</v>
      </c>
    </row>
    <row r="49" spans="1:20" ht="15" x14ac:dyDescent="0.2">
      <c r="A49" s="47"/>
      <c r="B49" s="31">
        <v>40695</v>
      </c>
      <c r="C49" s="140">
        <v>1286818</v>
      </c>
      <c r="D49" s="42">
        <f t="shared" si="14"/>
        <v>2258816</v>
      </c>
      <c r="E49" s="42">
        <f t="shared" si="15"/>
        <v>-971998</v>
      </c>
      <c r="F49" s="42">
        <f t="shared" si="6"/>
        <v>971998</v>
      </c>
      <c r="G49" s="42">
        <f t="shared" si="7"/>
        <v>944780112004</v>
      </c>
      <c r="H49" s="45">
        <f t="shared" si="8"/>
        <v>0.75535001841752292</v>
      </c>
      <c r="I49" s="46">
        <f t="shared" si="9"/>
        <v>-0.75535001841752292</v>
      </c>
      <c r="J49" s="50"/>
      <c r="K49" s="51"/>
      <c r="L49" s="47"/>
      <c r="M49" s="31">
        <v>40695</v>
      </c>
      <c r="N49" s="140">
        <v>1286818</v>
      </c>
      <c r="O49" s="42">
        <f t="shared" si="16"/>
        <v>2365167.3293815367</v>
      </c>
      <c r="P49" s="42">
        <f t="shared" si="17"/>
        <v>-1078349.3293815367</v>
      </c>
      <c r="Q49" s="42">
        <f t="shared" si="10"/>
        <v>1078349.3293815367</v>
      </c>
      <c r="R49" s="42">
        <f t="shared" si="11"/>
        <v>1162837276177.6099</v>
      </c>
      <c r="S49" s="45">
        <f t="shared" si="12"/>
        <v>0.8379967714016564</v>
      </c>
      <c r="T49" s="46">
        <f t="shared" si="13"/>
        <v>-0.8379967714016564</v>
      </c>
    </row>
    <row r="50" spans="1:20" ht="15" x14ac:dyDescent="0.2">
      <c r="A50" s="47"/>
      <c r="B50" s="31">
        <v>40725</v>
      </c>
      <c r="C50" s="140">
        <v>2039365</v>
      </c>
      <c r="D50" s="42">
        <f t="shared" si="14"/>
        <v>710005</v>
      </c>
      <c r="E50" s="42">
        <f t="shared" si="15"/>
        <v>1329360</v>
      </c>
      <c r="F50" s="42">
        <f t="shared" si="6"/>
        <v>1329360</v>
      </c>
      <c r="G50" s="42">
        <f t="shared" si="7"/>
        <v>1767198009600</v>
      </c>
      <c r="H50" s="45">
        <f t="shared" si="8"/>
        <v>0.65184996310125942</v>
      </c>
      <c r="I50" s="46">
        <f t="shared" si="9"/>
        <v>0.65184996310125942</v>
      </c>
      <c r="J50" s="48"/>
      <c r="K50" s="49"/>
      <c r="L50" s="47"/>
      <c r="M50" s="31">
        <v>40725</v>
      </c>
      <c r="N50" s="140">
        <v>2039365</v>
      </c>
      <c r="O50" s="42">
        <f t="shared" si="16"/>
        <v>888534.56780017074</v>
      </c>
      <c r="P50" s="42">
        <f t="shared" si="17"/>
        <v>1150830.4321998293</v>
      </c>
      <c r="Q50" s="42">
        <f t="shared" si="10"/>
        <v>1150830.4321998293</v>
      </c>
      <c r="R50" s="42">
        <f t="shared" si="11"/>
        <v>1324410683677.2458</v>
      </c>
      <c r="S50" s="45">
        <f t="shared" si="12"/>
        <v>0.56430821956826227</v>
      </c>
      <c r="T50" s="46">
        <f t="shared" si="13"/>
        <v>0.56430821956826227</v>
      </c>
    </row>
    <row r="51" spans="1:20" ht="15" x14ac:dyDescent="0.2">
      <c r="A51" s="47"/>
      <c r="B51" s="31">
        <v>40756</v>
      </c>
      <c r="C51" s="140">
        <v>1493137</v>
      </c>
      <c r="D51" s="42">
        <f t="shared" si="14"/>
        <v>2791912</v>
      </c>
      <c r="E51" s="42">
        <f t="shared" si="15"/>
        <v>-1298775</v>
      </c>
      <c r="F51" s="42">
        <f t="shared" si="6"/>
        <v>1298775</v>
      </c>
      <c r="G51" s="42">
        <f t="shared" si="7"/>
        <v>1686816500625</v>
      </c>
      <c r="H51" s="45">
        <f t="shared" si="8"/>
        <v>0.86982976110028754</v>
      </c>
      <c r="I51" s="46">
        <f t="shared" si="9"/>
        <v>-0.86982976110028754</v>
      </c>
      <c r="J51" s="48"/>
      <c r="K51" s="49"/>
      <c r="L51" s="47"/>
      <c r="M51" s="31">
        <v>40756</v>
      </c>
      <c r="N51" s="140">
        <v>1493137</v>
      </c>
      <c r="O51" s="42">
        <f t="shared" si="16"/>
        <v>3232010.7452841038</v>
      </c>
      <c r="P51" s="42">
        <f t="shared" si="17"/>
        <v>-1738873.7452841038</v>
      </c>
      <c r="Q51" s="42">
        <f t="shared" si="10"/>
        <v>1738873.7452841038</v>
      </c>
      <c r="R51" s="42">
        <f t="shared" si="11"/>
        <v>3023681902038.3662</v>
      </c>
      <c r="S51" s="45">
        <f t="shared" si="12"/>
        <v>1.164577493749136</v>
      </c>
      <c r="T51" s="46">
        <f t="shared" si="13"/>
        <v>-1.164577493749136</v>
      </c>
    </row>
    <row r="52" spans="1:20" ht="15" x14ac:dyDescent="0.2">
      <c r="A52" s="47"/>
      <c r="B52" s="31">
        <v>40787</v>
      </c>
      <c r="C52" s="140">
        <v>1960898</v>
      </c>
      <c r="D52" s="42">
        <f t="shared" si="14"/>
        <v>946909</v>
      </c>
      <c r="E52" s="42">
        <f t="shared" si="15"/>
        <v>1013989</v>
      </c>
      <c r="F52" s="42">
        <f t="shared" si="6"/>
        <v>1013989</v>
      </c>
      <c r="G52" s="42">
        <f t="shared" si="7"/>
        <v>1028173692121</v>
      </c>
      <c r="H52" s="45">
        <f t="shared" si="8"/>
        <v>0.51710440828640758</v>
      </c>
      <c r="I52" s="46">
        <f t="shared" si="9"/>
        <v>0.51710440828640758</v>
      </c>
      <c r="J52" s="48"/>
      <c r="K52" s="49"/>
      <c r="L52" s="47"/>
      <c r="M52" s="31">
        <v>40787</v>
      </c>
      <c r="N52" s="140">
        <v>1960898</v>
      </c>
      <c r="O52" s="42">
        <f t="shared" si="16"/>
        <v>1093211.9070244904</v>
      </c>
      <c r="P52" s="42">
        <f t="shared" si="17"/>
        <v>867686.09297550959</v>
      </c>
      <c r="Q52" s="42">
        <f t="shared" si="10"/>
        <v>867686.09297550959</v>
      </c>
      <c r="R52" s="42">
        <f t="shared" si="11"/>
        <v>752879155943.10461</v>
      </c>
      <c r="S52" s="45">
        <f t="shared" si="12"/>
        <v>0.44249425160080208</v>
      </c>
      <c r="T52" s="46">
        <f t="shared" si="13"/>
        <v>0.44249425160080208</v>
      </c>
    </row>
    <row r="53" spans="1:20" ht="15" x14ac:dyDescent="0.2">
      <c r="A53" s="47"/>
      <c r="B53" s="31">
        <v>40817</v>
      </c>
      <c r="C53" s="140">
        <v>2380780</v>
      </c>
      <c r="D53" s="42">
        <f t="shared" si="14"/>
        <v>2428659</v>
      </c>
      <c r="E53" s="42">
        <f t="shared" si="15"/>
        <v>-47879</v>
      </c>
      <c r="F53" s="42">
        <f t="shared" si="6"/>
        <v>47879</v>
      </c>
      <c r="G53" s="42">
        <f t="shared" si="7"/>
        <v>2292398641</v>
      </c>
      <c r="H53" s="45">
        <f t="shared" si="8"/>
        <v>2.0110636010047128E-2</v>
      </c>
      <c r="I53" s="46">
        <f t="shared" si="9"/>
        <v>-2.0110636010047128E-2</v>
      </c>
      <c r="J53" s="48"/>
      <c r="K53" s="49"/>
      <c r="L53" s="47"/>
      <c r="M53" s="31">
        <v>40817</v>
      </c>
      <c r="N53" s="140">
        <v>2380780</v>
      </c>
      <c r="O53" s="42">
        <f t="shared" si="16"/>
        <v>2575196.3593454584</v>
      </c>
      <c r="P53" s="42">
        <f t="shared" si="17"/>
        <v>-194416.35934545845</v>
      </c>
      <c r="Q53" s="42">
        <f t="shared" si="10"/>
        <v>194416.35934545845</v>
      </c>
      <c r="R53" s="42">
        <f t="shared" si="11"/>
        <v>37797720781.142426</v>
      </c>
      <c r="S53" s="45">
        <f t="shared" si="12"/>
        <v>8.1660783165793754E-2</v>
      </c>
      <c r="T53" s="46">
        <f t="shared" si="13"/>
        <v>-8.1660783165793754E-2</v>
      </c>
    </row>
    <row r="54" spans="1:20" ht="15" x14ac:dyDescent="0.2">
      <c r="A54" s="47"/>
      <c r="B54" s="31">
        <v>40848</v>
      </c>
      <c r="C54" s="140">
        <v>1374066</v>
      </c>
      <c r="D54" s="42">
        <f t="shared" si="14"/>
        <v>2800662</v>
      </c>
      <c r="E54" s="42">
        <f t="shared" si="15"/>
        <v>-1426596</v>
      </c>
      <c r="F54" s="42">
        <f t="shared" si="6"/>
        <v>1426596</v>
      </c>
      <c r="G54" s="42">
        <f t="shared" si="7"/>
        <v>2035176147216</v>
      </c>
      <c r="H54" s="45">
        <f t="shared" si="8"/>
        <v>1.0382296046914776</v>
      </c>
      <c r="I54" s="46">
        <f t="shared" si="9"/>
        <v>-1.0382296046914776</v>
      </c>
      <c r="J54" s="48"/>
      <c r="K54" s="49"/>
      <c r="L54" s="47"/>
      <c r="M54" s="31">
        <v>40848</v>
      </c>
      <c r="N54" s="140">
        <v>1374066</v>
      </c>
      <c r="O54" s="42">
        <f t="shared" si="16"/>
        <v>2890570.2430213098</v>
      </c>
      <c r="P54" s="42">
        <f t="shared" si="17"/>
        <v>-1516504.2430213098</v>
      </c>
      <c r="Q54" s="42">
        <f t="shared" si="10"/>
        <v>1516504.2430213098</v>
      </c>
      <c r="R54" s="42">
        <f t="shared" si="11"/>
        <v>2299785119101.6357</v>
      </c>
      <c r="S54" s="45">
        <f t="shared" si="12"/>
        <v>1.1036618641472169</v>
      </c>
      <c r="T54" s="46">
        <f t="shared" si="13"/>
        <v>-1.1036618641472169</v>
      </c>
    </row>
    <row r="55" spans="1:20" ht="15" x14ac:dyDescent="0.2">
      <c r="A55" s="47"/>
      <c r="B55" s="31">
        <v>40878</v>
      </c>
      <c r="C55" s="140">
        <v>686126</v>
      </c>
      <c r="D55" s="42">
        <f t="shared" si="14"/>
        <v>367352</v>
      </c>
      <c r="E55" s="42">
        <f t="shared" si="15"/>
        <v>318774</v>
      </c>
      <c r="F55" s="42">
        <f t="shared" si="6"/>
        <v>318774</v>
      </c>
      <c r="G55" s="42">
        <f t="shared" si="7"/>
        <v>101616863076</v>
      </c>
      <c r="H55" s="45">
        <f t="shared" si="8"/>
        <v>0.46459979653882816</v>
      </c>
      <c r="I55" s="46">
        <f t="shared" si="9"/>
        <v>0.46459979653882816</v>
      </c>
      <c r="L55" s="47"/>
      <c r="M55" s="31">
        <v>40878</v>
      </c>
      <c r="N55" s="140">
        <v>686126</v>
      </c>
      <c r="O55" s="42">
        <f t="shared" si="16"/>
        <v>793041.51259503188</v>
      </c>
      <c r="P55" s="42">
        <f t="shared" si="17"/>
        <v>-106915.51259503188</v>
      </c>
      <c r="Q55" s="42">
        <f t="shared" si="10"/>
        <v>106915.51259503188</v>
      </c>
      <c r="R55" s="42">
        <f t="shared" si="11"/>
        <v>11430926833.45842</v>
      </c>
      <c r="S55" s="45">
        <f t="shared" si="12"/>
        <v>0.15582489600311294</v>
      </c>
      <c r="T55" s="46">
        <f t="shared" si="13"/>
        <v>-0.15582489600311294</v>
      </c>
    </row>
    <row r="56" spans="1:20" ht="15" x14ac:dyDescent="0.2">
      <c r="A56" s="47"/>
      <c r="B56" s="31">
        <v>40909</v>
      </c>
      <c r="C56" s="140">
        <v>1710174</v>
      </c>
      <c r="D56" s="42">
        <f t="shared" si="14"/>
        <v>-1814</v>
      </c>
      <c r="E56" s="42">
        <f t="shared" si="15"/>
        <v>1711988</v>
      </c>
      <c r="F56" s="42">
        <f t="shared" si="6"/>
        <v>1711988</v>
      </c>
      <c r="G56" s="42">
        <f t="shared" si="7"/>
        <v>2930902912144</v>
      </c>
      <c r="H56" s="45">
        <f t="shared" si="8"/>
        <v>1.001060710781476</v>
      </c>
      <c r="I56" s="46">
        <f t="shared" si="9"/>
        <v>1.001060710781476</v>
      </c>
      <c r="L56" s="47"/>
      <c r="M56" s="31">
        <v>40909</v>
      </c>
      <c r="N56" s="140">
        <v>1710174</v>
      </c>
      <c r="O56" s="42">
        <f t="shared" si="16"/>
        <v>342610.09869686025</v>
      </c>
      <c r="P56" s="42">
        <f t="shared" si="17"/>
        <v>1367563.9013031397</v>
      </c>
      <c r="Q56" s="42">
        <f t="shared" si="10"/>
        <v>1367563.9013031397</v>
      </c>
      <c r="R56" s="42">
        <f t="shared" si="11"/>
        <v>1870231024147.4639</v>
      </c>
      <c r="S56" s="45">
        <f t="shared" si="12"/>
        <v>0.79966360224347921</v>
      </c>
      <c r="T56" s="46">
        <f t="shared" si="13"/>
        <v>0.79966360224347921</v>
      </c>
    </row>
    <row r="57" spans="1:20" ht="15" x14ac:dyDescent="0.2">
      <c r="A57" s="47"/>
      <c r="B57" s="31">
        <v>40940</v>
      </c>
      <c r="C57" s="140">
        <v>1088493</v>
      </c>
      <c r="D57" s="42">
        <f t="shared" si="14"/>
        <v>2734222</v>
      </c>
      <c r="E57" s="42">
        <f t="shared" si="15"/>
        <v>-1645729</v>
      </c>
      <c r="F57" s="42">
        <f t="shared" si="6"/>
        <v>1645729</v>
      </c>
      <c r="G57" s="42">
        <f t="shared" si="7"/>
        <v>2708423941441</v>
      </c>
      <c r="H57" s="45">
        <f t="shared" si="8"/>
        <v>1.5119334713222776</v>
      </c>
      <c r="I57" s="46">
        <f t="shared" si="9"/>
        <v>-1.5119334713222776</v>
      </c>
      <c r="L57" s="47"/>
      <c r="M57" s="31">
        <v>40940</v>
      </c>
      <c r="N57" s="140">
        <v>1088493</v>
      </c>
      <c r="O57" s="42">
        <f t="shared" si="16"/>
        <v>4262621.0204481389</v>
      </c>
      <c r="P57" s="42">
        <f t="shared" si="17"/>
        <v>-3174128.0204481389</v>
      </c>
      <c r="Q57" s="42">
        <f t="shared" si="10"/>
        <v>3174128.0204481389</v>
      </c>
      <c r="R57" s="42">
        <f t="shared" si="11"/>
        <v>10075088690194.021</v>
      </c>
      <c r="S57" s="45">
        <f t="shared" si="12"/>
        <v>2.9160757308022549</v>
      </c>
      <c r="T57" s="46">
        <f t="shared" si="13"/>
        <v>-2.9160757308022549</v>
      </c>
    </row>
    <row r="58" spans="1:20" ht="15" x14ac:dyDescent="0.2">
      <c r="A58" s="47"/>
      <c r="B58" s="31">
        <v>40969</v>
      </c>
      <c r="C58" s="140">
        <v>1256007</v>
      </c>
      <c r="D58" s="42">
        <f t="shared" si="14"/>
        <v>466812</v>
      </c>
      <c r="E58" s="42">
        <f t="shared" si="15"/>
        <v>789195</v>
      </c>
      <c r="F58" s="42">
        <f t="shared" si="6"/>
        <v>789195</v>
      </c>
      <c r="G58" s="42">
        <f t="shared" si="7"/>
        <v>622828748025</v>
      </c>
      <c r="H58" s="45">
        <f t="shared" si="8"/>
        <v>0.62833646627765605</v>
      </c>
      <c r="I58" s="46">
        <f t="shared" si="9"/>
        <v>0.62833646627765605</v>
      </c>
      <c r="L58" s="47"/>
      <c r="M58" s="31">
        <v>40969</v>
      </c>
      <c r="N58" s="140">
        <v>1256007</v>
      </c>
      <c r="O58" s="42">
        <f t="shared" si="16"/>
        <v>692804.94911570405</v>
      </c>
      <c r="P58" s="42">
        <f t="shared" si="17"/>
        <v>563202.05088429595</v>
      </c>
      <c r="Q58" s="42">
        <f t="shared" si="10"/>
        <v>563202.05088429595</v>
      </c>
      <c r="R58" s="42">
        <f t="shared" si="11"/>
        <v>317196550120.2771</v>
      </c>
      <c r="S58" s="45">
        <f t="shared" si="12"/>
        <v>0.44840677709940785</v>
      </c>
      <c r="T58" s="46">
        <f t="shared" si="13"/>
        <v>0.44840677709940785</v>
      </c>
    </row>
    <row r="59" spans="1:20" ht="15" x14ac:dyDescent="0.2">
      <c r="A59" s="47"/>
      <c r="B59" s="31">
        <v>41000</v>
      </c>
      <c r="C59" s="140">
        <v>1718040</v>
      </c>
      <c r="D59" s="42">
        <f t="shared" si="14"/>
        <v>1423521</v>
      </c>
      <c r="E59" s="42">
        <f t="shared" si="15"/>
        <v>294519</v>
      </c>
      <c r="F59" s="42">
        <f t="shared" si="6"/>
        <v>294519</v>
      </c>
      <c r="G59" s="42">
        <f t="shared" si="7"/>
        <v>86741441361</v>
      </c>
      <c r="H59" s="45">
        <f t="shared" si="8"/>
        <v>0.17142732416008941</v>
      </c>
      <c r="I59" s="46">
        <f t="shared" si="9"/>
        <v>0.17142732416008941</v>
      </c>
      <c r="L59" s="47"/>
      <c r="M59" s="31">
        <v>41000</v>
      </c>
      <c r="N59" s="140">
        <v>1718040</v>
      </c>
      <c r="O59" s="42">
        <f t="shared" si="16"/>
        <v>1449300.6239351102</v>
      </c>
      <c r="P59" s="42">
        <f t="shared" si="17"/>
        <v>268739.37606488983</v>
      </c>
      <c r="Q59" s="42">
        <f t="shared" si="10"/>
        <v>268739.37606488983</v>
      </c>
      <c r="R59" s="42">
        <f t="shared" si="11"/>
        <v>72220852247.746277</v>
      </c>
      <c r="S59" s="45">
        <f t="shared" si="12"/>
        <v>0.15642207170082759</v>
      </c>
      <c r="T59" s="46">
        <f t="shared" si="13"/>
        <v>0.15642207170082759</v>
      </c>
    </row>
    <row r="60" spans="1:20" ht="15" x14ac:dyDescent="0.2">
      <c r="A60" s="47"/>
      <c r="B60" s="31">
        <v>41030</v>
      </c>
      <c r="C60" s="140">
        <v>1343653</v>
      </c>
      <c r="D60" s="42">
        <f t="shared" si="14"/>
        <v>2180073</v>
      </c>
      <c r="E60" s="42">
        <f t="shared" si="15"/>
        <v>-836420</v>
      </c>
      <c r="F60" s="42">
        <f t="shared" si="6"/>
        <v>836420</v>
      </c>
      <c r="G60" s="42">
        <f t="shared" si="7"/>
        <v>699598416400</v>
      </c>
      <c r="H60" s="45">
        <f t="shared" si="8"/>
        <v>0.62249702862271727</v>
      </c>
      <c r="I60" s="46">
        <f t="shared" si="9"/>
        <v>-0.62249702862271727</v>
      </c>
      <c r="L60" s="47"/>
      <c r="M60" s="31">
        <v>41030</v>
      </c>
      <c r="N60" s="140">
        <v>1343653</v>
      </c>
      <c r="O60" s="42">
        <f t="shared" si="16"/>
        <v>2350035.8211379396</v>
      </c>
      <c r="P60" s="42">
        <f t="shared" si="17"/>
        <v>-1006382.8211379396</v>
      </c>
      <c r="Q60" s="42">
        <f t="shared" si="10"/>
        <v>1006382.8211379396</v>
      </c>
      <c r="R60" s="42">
        <f t="shared" si="11"/>
        <v>1012806382681.5581</v>
      </c>
      <c r="S60" s="45">
        <f t="shared" si="12"/>
        <v>0.74899011957547046</v>
      </c>
      <c r="T60" s="46">
        <f t="shared" si="13"/>
        <v>-0.74899011957547046</v>
      </c>
    </row>
    <row r="61" spans="1:20" ht="15.75" thickBot="1" x14ac:dyDescent="0.25">
      <c r="A61" s="53"/>
      <c r="B61" s="80">
        <v>41061</v>
      </c>
      <c r="C61" s="140">
        <v>1910419</v>
      </c>
      <c r="D61" s="54">
        <f t="shared" si="14"/>
        <v>969266</v>
      </c>
      <c r="E61" s="54">
        <f t="shared" si="15"/>
        <v>941153</v>
      </c>
      <c r="F61" s="54">
        <f t="shared" si="6"/>
        <v>941153</v>
      </c>
      <c r="G61" s="54">
        <f t="shared" si="7"/>
        <v>885768969409</v>
      </c>
      <c r="H61" s="55">
        <f t="shared" si="8"/>
        <v>0.49264219001171994</v>
      </c>
      <c r="I61" s="56">
        <f t="shared" si="9"/>
        <v>0.49264219001171994</v>
      </c>
      <c r="L61" s="75"/>
      <c r="M61" s="76">
        <v>41061</v>
      </c>
      <c r="N61" s="140">
        <v>1910419</v>
      </c>
      <c r="O61" s="77">
        <f t="shared" si="16"/>
        <v>1050850.6113996182</v>
      </c>
      <c r="P61" s="77">
        <f t="shared" si="17"/>
        <v>859568.38860038179</v>
      </c>
      <c r="Q61" s="77">
        <f t="shared" si="10"/>
        <v>859568.38860038179</v>
      </c>
      <c r="R61" s="77">
        <f t="shared" si="11"/>
        <v>738857814681.05701</v>
      </c>
      <c r="S61" s="78">
        <f t="shared" si="12"/>
        <v>0.44993710207047866</v>
      </c>
      <c r="T61" s="79">
        <f t="shared" si="13"/>
        <v>0.44993710207047866</v>
      </c>
    </row>
    <row r="62" spans="1:20" ht="13.5" thickBot="1" x14ac:dyDescent="0.25">
      <c r="A62" s="49"/>
      <c r="B62" s="57"/>
      <c r="C62" s="58"/>
      <c r="D62" s="70">
        <f>+C61+(C61-C60)</f>
        <v>2477185</v>
      </c>
      <c r="E62" s="42"/>
      <c r="F62" s="71">
        <f>AVERAGE(F39:F61)</f>
        <v>872540.72727272729</v>
      </c>
      <c r="G62" s="72">
        <f>AVERAGE(G39:G61)</f>
        <v>1042935338815.1818</v>
      </c>
      <c r="H62" s="73">
        <f>AVERAGE(H39:H61)</f>
        <v>0.68426845473344844</v>
      </c>
      <c r="I62" s="74">
        <f>AVERAGE(I39:I61)</f>
        <v>-9.2689281570012653E-3</v>
      </c>
      <c r="L62" s="49"/>
      <c r="M62" s="57"/>
      <c r="N62" s="58"/>
      <c r="O62" s="70">
        <f>+N61+(N61-N60)</f>
        <v>2477185</v>
      </c>
      <c r="P62" s="42"/>
      <c r="Q62" s="71">
        <f>AVERAGE(Q39:Q61)</f>
        <v>1071583.8335963374</v>
      </c>
      <c r="R62" s="72">
        <f>AVERAGE(R39:R61)</f>
        <v>2309507558087.9761</v>
      </c>
      <c r="S62" s="73">
        <f>AVERAGE(S39:S61)</f>
        <v>0.87460602586732217</v>
      </c>
      <c r="T62" s="74">
        <f>AVERAGE(T39:T61)</f>
        <v>-0.43016497395650188</v>
      </c>
    </row>
    <row r="67" spans="1:20" ht="18" x14ac:dyDescent="0.25">
      <c r="A67" s="1" t="s">
        <v>23</v>
      </c>
      <c r="G67" s="13"/>
      <c r="L67" s="1" t="s">
        <v>24</v>
      </c>
    </row>
    <row r="68" spans="1:20" ht="13.5" thickBot="1" x14ac:dyDescent="0.25">
      <c r="D68" s="36"/>
      <c r="O68" s="36"/>
      <c r="P68" s="35"/>
      <c r="Q68" s="35"/>
      <c r="R68" s="35"/>
      <c r="S68" s="35"/>
      <c r="T68" s="35"/>
    </row>
    <row r="69" spans="1:20" ht="27" customHeight="1" thickBot="1" x14ac:dyDescent="0.25">
      <c r="A69" s="6" t="s">
        <v>2</v>
      </c>
      <c r="B69" s="37" t="s">
        <v>3</v>
      </c>
      <c r="C69" s="37"/>
      <c r="D69" s="38"/>
      <c r="E69" s="39" t="s">
        <v>17</v>
      </c>
      <c r="F69" s="38" t="s">
        <v>18</v>
      </c>
      <c r="G69" s="38" t="s">
        <v>19</v>
      </c>
      <c r="H69" s="38" t="s">
        <v>20</v>
      </c>
      <c r="I69" s="40" t="s">
        <v>21</v>
      </c>
      <c r="L69" s="6" t="s">
        <v>2</v>
      </c>
      <c r="M69" s="37" t="s">
        <v>3</v>
      </c>
      <c r="N69" s="37"/>
      <c r="O69" s="38"/>
      <c r="P69" s="39" t="s">
        <v>17</v>
      </c>
      <c r="Q69" s="38" t="s">
        <v>18</v>
      </c>
      <c r="R69" s="38" t="s">
        <v>19</v>
      </c>
      <c r="S69" s="38" t="s">
        <v>20</v>
      </c>
      <c r="T69" s="40" t="s">
        <v>21</v>
      </c>
    </row>
    <row r="70" spans="1:20" ht="15" x14ac:dyDescent="0.2">
      <c r="A70" s="41"/>
      <c r="B70" s="31">
        <v>40360</v>
      </c>
      <c r="C70" s="140">
        <v>269007</v>
      </c>
      <c r="D70" s="42"/>
      <c r="E70" s="43"/>
      <c r="F70" s="43"/>
      <c r="G70" s="43"/>
      <c r="H70" s="43"/>
      <c r="I70" s="44"/>
      <c r="L70" s="41"/>
      <c r="M70" s="31">
        <v>40360</v>
      </c>
      <c r="N70" s="140">
        <v>269007</v>
      </c>
      <c r="O70" s="42"/>
      <c r="P70" s="43"/>
      <c r="Q70" s="43"/>
      <c r="R70" s="43"/>
      <c r="S70" s="43"/>
      <c r="T70" s="44"/>
    </row>
    <row r="71" spans="1:20" ht="15" x14ac:dyDescent="0.2">
      <c r="A71" s="41"/>
      <c r="B71" s="31">
        <v>40391</v>
      </c>
      <c r="C71" s="140">
        <v>342205</v>
      </c>
      <c r="D71" s="42"/>
      <c r="E71" s="42"/>
      <c r="F71" s="42"/>
      <c r="G71" s="42"/>
      <c r="H71" s="45"/>
      <c r="I71" s="46"/>
      <c r="L71" s="41"/>
      <c r="M71" s="31">
        <v>40391</v>
      </c>
      <c r="N71" s="140">
        <v>342205</v>
      </c>
      <c r="O71" s="42"/>
      <c r="P71" s="42"/>
      <c r="Q71" s="42"/>
      <c r="R71" s="42"/>
      <c r="S71" s="45"/>
      <c r="T71" s="46"/>
    </row>
    <row r="72" spans="1:20" ht="15" x14ac:dyDescent="0.2">
      <c r="A72" s="41"/>
      <c r="B72" s="31">
        <v>40422</v>
      </c>
      <c r="C72" s="140">
        <v>655927</v>
      </c>
      <c r="D72" s="42"/>
      <c r="E72" s="42"/>
      <c r="F72" s="42"/>
      <c r="G72" s="42"/>
      <c r="H72" s="45"/>
      <c r="I72" s="46"/>
      <c r="L72" s="41"/>
      <c r="M72" s="31">
        <v>40422</v>
      </c>
      <c r="N72" s="140">
        <v>655927</v>
      </c>
      <c r="O72" s="42"/>
      <c r="P72" s="42"/>
      <c r="Q72" s="42"/>
      <c r="R72" s="42"/>
      <c r="S72" s="45"/>
      <c r="T72" s="46"/>
    </row>
    <row r="73" spans="1:20" ht="15" x14ac:dyDescent="0.2">
      <c r="A73" s="41"/>
      <c r="B73" s="31">
        <v>40452</v>
      </c>
      <c r="C73" s="140">
        <v>1615327</v>
      </c>
      <c r="D73" s="42"/>
      <c r="E73" s="42"/>
      <c r="F73" s="42"/>
      <c r="G73" s="42"/>
      <c r="H73" s="45"/>
      <c r="I73" s="46"/>
      <c r="L73" s="41"/>
      <c r="M73" s="31">
        <v>40452</v>
      </c>
      <c r="N73" s="140">
        <v>1615327</v>
      </c>
      <c r="O73" s="42"/>
      <c r="P73" s="42"/>
      <c r="Q73" s="42"/>
      <c r="R73" s="42"/>
      <c r="S73" s="45"/>
      <c r="T73" s="46"/>
    </row>
    <row r="74" spans="1:20" ht="15" x14ac:dyDescent="0.2">
      <c r="A74" s="47"/>
      <c r="B74" s="31">
        <v>40483</v>
      </c>
      <c r="C74" s="140">
        <v>935555</v>
      </c>
      <c r="D74" s="42">
        <f>C70</f>
        <v>269007</v>
      </c>
      <c r="E74" s="42">
        <f t="shared" ref="E74:E93" si="18">C74-D74</f>
        <v>666548</v>
      </c>
      <c r="F74" s="42">
        <f t="shared" ref="F74:F93" si="19">ABS(E74)</f>
        <v>666548</v>
      </c>
      <c r="G74" s="42">
        <f t="shared" ref="G74:G93" si="20">E74^2</f>
        <v>444286236304</v>
      </c>
      <c r="H74" s="45">
        <f t="shared" ref="H74:H93" si="21">F74/C74</f>
        <v>0.712462655856684</v>
      </c>
      <c r="I74" s="46">
        <f t="shared" ref="I74:I93" si="22">E74/C74</f>
        <v>0.712462655856684</v>
      </c>
      <c r="L74" s="47"/>
      <c r="M74" s="31">
        <v>40483</v>
      </c>
      <c r="N74" s="140">
        <v>935555</v>
      </c>
      <c r="O74" s="42"/>
      <c r="P74" s="42"/>
      <c r="Q74" s="42"/>
      <c r="R74" s="42"/>
      <c r="S74" s="45"/>
      <c r="T74" s="46"/>
    </row>
    <row r="75" spans="1:20" ht="15" x14ac:dyDescent="0.2">
      <c r="A75" s="47"/>
      <c r="B75" s="31">
        <v>40513</v>
      </c>
      <c r="C75" s="140">
        <v>225520</v>
      </c>
      <c r="D75" s="42">
        <f t="shared" ref="D75:D93" si="23">C71</f>
        <v>342205</v>
      </c>
      <c r="E75" s="42">
        <f t="shared" si="18"/>
        <v>-116685</v>
      </c>
      <c r="F75" s="42">
        <f t="shared" si="19"/>
        <v>116685</v>
      </c>
      <c r="G75" s="42">
        <f t="shared" si="20"/>
        <v>13615389225</v>
      </c>
      <c r="H75" s="45">
        <f t="shared" si="21"/>
        <v>0.51740422135509045</v>
      </c>
      <c r="I75" s="46">
        <f t="shared" si="22"/>
        <v>-0.51740422135509045</v>
      </c>
      <c r="L75" s="47"/>
      <c r="M75" s="31">
        <v>40513</v>
      </c>
      <c r="N75" s="140">
        <v>225520</v>
      </c>
      <c r="O75" s="42"/>
      <c r="P75" s="42"/>
      <c r="Q75" s="42"/>
      <c r="R75" s="42"/>
      <c r="S75" s="45"/>
      <c r="T75" s="46"/>
    </row>
    <row r="76" spans="1:20" ht="15" x14ac:dyDescent="0.2">
      <c r="A76" s="47"/>
      <c r="B76" s="31">
        <v>40544</v>
      </c>
      <c r="C76" s="140">
        <v>551953</v>
      </c>
      <c r="D76" s="42">
        <f t="shared" si="23"/>
        <v>655927</v>
      </c>
      <c r="E76" s="42">
        <f t="shared" si="18"/>
        <v>-103974</v>
      </c>
      <c r="F76" s="42">
        <f t="shared" si="19"/>
        <v>103974</v>
      </c>
      <c r="G76" s="42">
        <f t="shared" si="20"/>
        <v>10810592676</v>
      </c>
      <c r="H76" s="45">
        <f t="shared" si="21"/>
        <v>0.18837473480531858</v>
      </c>
      <c r="I76" s="46">
        <f t="shared" si="22"/>
        <v>-0.18837473480531858</v>
      </c>
      <c r="J76" s="48"/>
      <c r="K76" s="49"/>
      <c r="L76" s="47"/>
      <c r="M76" s="31">
        <v>40544</v>
      </c>
      <c r="N76" s="140">
        <v>551953</v>
      </c>
      <c r="O76" s="42"/>
      <c r="P76" s="42"/>
      <c r="Q76" s="42"/>
      <c r="R76" s="42"/>
      <c r="S76" s="45"/>
      <c r="T76" s="46"/>
    </row>
    <row r="77" spans="1:20" ht="15" x14ac:dyDescent="0.2">
      <c r="A77" s="47"/>
      <c r="B77" s="31">
        <v>40575</v>
      </c>
      <c r="C77" s="140">
        <v>1789537</v>
      </c>
      <c r="D77" s="42">
        <f t="shared" si="23"/>
        <v>1615327</v>
      </c>
      <c r="E77" s="42">
        <f t="shared" si="18"/>
        <v>174210</v>
      </c>
      <c r="F77" s="42">
        <f t="shared" si="19"/>
        <v>174210</v>
      </c>
      <c r="G77" s="42">
        <f t="shared" si="20"/>
        <v>30349124100</v>
      </c>
      <c r="H77" s="45">
        <f t="shared" si="21"/>
        <v>9.7349202614978064E-2</v>
      </c>
      <c r="I77" s="46">
        <f t="shared" si="22"/>
        <v>9.7349202614978064E-2</v>
      </c>
      <c r="J77" s="48"/>
      <c r="K77" s="49"/>
      <c r="L77" s="47"/>
      <c r="M77" s="31">
        <v>40575</v>
      </c>
      <c r="N77" s="140">
        <v>1789537</v>
      </c>
      <c r="O77" s="42"/>
      <c r="P77" s="42"/>
      <c r="Q77" s="42"/>
      <c r="R77" s="42"/>
      <c r="S77" s="45"/>
      <c r="T77" s="46"/>
    </row>
    <row r="78" spans="1:20" ht="15" x14ac:dyDescent="0.2">
      <c r="A78" s="47"/>
      <c r="B78" s="31">
        <v>40603</v>
      </c>
      <c r="C78" s="140">
        <v>1572789</v>
      </c>
      <c r="D78" s="42">
        <f t="shared" si="23"/>
        <v>935555</v>
      </c>
      <c r="E78" s="42">
        <f t="shared" si="18"/>
        <v>637234</v>
      </c>
      <c r="F78" s="42">
        <f t="shared" si="19"/>
        <v>637234</v>
      </c>
      <c r="G78" s="42">
        <f t="shared" si="20"/>
        <v>406067170756</v>
      </c>
      <c r="H78" s="45">
        <f t="shared" si="21"/>
        <v>0.40516178584667112</v>
      </c>
      <c r="I78" s="46">
        <f t="shared" si="22"/>
        <v>0.40516178584667112</v>
      </c>
      <c r="J78" s="48"/>
      <c r="K78" s="49"/>
      <c r="L78" s="47"/>
      <c r="M78" s="31">
        <v>40603</v>
      </c>
      <c r="N78" s="140">
        <v>1572789</v>
      </c>
      <c r="O78" s="42"/>
      <c r="P78" s="42"/>
      <c r="Q78" s="42"/>
      <c r="R78" s="42"/>
      <c r="S78" s="45"/>
      <c r="T78" s="46"/>
    </row>
    <row r="79" spans="1:20" ht="15" x14ac:dyDescent="0.2">
      <c r="A79" s="47"/>
      <c r="B79" s="31">
        <v>40634</v>
      </c>
      <c r="C79" s="140">
        <v>1468446</v>
      </c>
      <c r="D79" s="42">
        <f t="shared" si="23"/>
        <v>225520</v>
      </c>
      <c r="E79" s="42">
        <f t="shared" si="18"/>
        <v>1242926</v>
      </c>
      <c r="F79" s="42">
        <f t="shared" si="19"/>
        <v>1242926</v>
      </c>
      <c r="G79" s="42">
        <f t="shared" si="20"/>
        <v>1544865041476</v>
      </c>
      <c r="H79" s="45">
        <f t="shared" si="21"/>
        <v>0.84642268084764438</v>
      </c>
      <c r="I79" s="46">
        <f t="shared" si="22"/>
        <v>0.84642268084764438</v>
      </c>
      <c r="J79" s="48"/>
      <c r="K79" s="49"/>
      <c r="L79" s="47"/>
      <c r="M79" s="31">
        <v>40634</v>
      </c>
      <c r="N79" s="140">
        <v>1468446</v>
      </c>
      <c r="O79" s="42"/>
      <c r="P79" s="42"/>
      <c r="Q79" s="42"/>
      <c r="R79" s="42"/>
      <c r="S79" s="45"/>
      <c r="T79" s="46"/>
    </row>
    <row r="80" spans="1:20" ht="15" x14ac:dyDescent="0.2">
      <c r="A80" s="47"/>
      <c r="B80" s="31">
        <v>40664</v>
      </c>
      <c r="C80" s="140">
        <v>1863631</v>
      </c>
      <c r="D80" s="42">
        <f t="shared" si="23"/>
        <v>551953</v>
      </c>
      <c r="E80" s="42">
        <f t="shared" si="18"/>
        <v>1311678</v>
      </c>
      <c r="F80" s="42">
        <f t="shared" si="19"/>
        <v>1311678</v>
      </c>
      <c r="G80" s="42">
        <f t="shared" si="20"/>
        <v>1720499175684</v>
      </c>
      <c r="H80" s="45">
        <f t="shared" si="21"/>
        <v>0.70382924516709588</v>
      </c>
      <c r="I80" s="46">
        <f t="shared" si="22"/>
        <v>0.70382924516709588</v>
      </c>
      <c r="J80" s="48"/>
      <c r="K80" s="49"/>
      <c r="L80" s="47"/>
      <c r="M80" s="31">
        <v>40664</v>
      </c>
      <c r="N80" s="140">
        <v>1863631</v>
      </c>
      <c r="O80" s="42"/>
      <c r="P80" s="42"/>
      <c r="Q80" s="42"/>
      <c r="R80" s="42"/>
      <c r="S80" s="45"/>
      <c r="T80" s="46"/>
    </row>
    <row r="81" spans="1:20" ht="15" x14ac:dyDescent="0.2">
      <c r="A81" s="47"/>
      <c r="B81" s="31">
        <v>40695</v>
      </c>
      <c r="C81" s="140">
        <v>1286818</v>
      </c>
      <c r="D81" s="42">
        <f t="shared" si="23"/>
        <v>1789537</v>
      </c>
      <c r="E81" s="42">
        <f t="shared" si="18"/>
        <v>-502719</v>
      </c>
      <c r="F81" s="42">
        <f t="shared" si="19"/>
        <v>502719</v>
      </c>
      <c r="G81" s="42">
        <f t="shared" si="20"/>
        <v>252726392961</v>
      </c>
      <c r="H81" s="45">
        <f t="shared" si="21"/>
        <v>0.39066829963522426</v>
      </c>
      <c r="I81" s="46">
        <f t="shared" si="22"/>
        <v>-0.39066829963522426</v>
      </c>
      <c r="J81" s="50"/>
      <c r="K81" s="51"/>
      <c r="L81" s="47"/>
      <c r="M81" s="31">
        <v>40695</v>
      </c>
      <c r="N81" s="140">
        <v>1286818</v>
      </c>
      <c r="O81" s="42"/>
      <c r="P81" s="42"/>
      <c r="Q81" s="42"/>
      <c r="R81" s="42"/>
      <c r="S81" s="45"/>
      <c r="T81" s="46"/>
    </row>
    <row r="82" spans="1:20" ht="15" x14ac:dyDescent="0.2">
      <c r="A82" s="47"/>
      <c r="B82" s="31">
        <v>40725</v>
      </c>
      <c r="C82" s="140">
        <v>2039365</v>
      </c>
      <c r="D82" s="42">
        <f t="shared" si="23"/>
        <v>1572789</v>
      </c>
      <c r="E82" s="42">
        <f t="shared" si="18"/>
        <v>466576</v>
      </c>
      <c r="F82" s="42">
        <f t="shared" si="19"/>
        <v>466576</v>
      </c>
      <c r="G82" s="42">
        <f t="shared" si="20"/>
        <v>217693163776</v>
      </c>
      <c r="H82" s="45">
        <f t="shared" si="21"/>
        <v>0.22878494041037284</v>
      </c>
      <c r="I82" s="46">
        <f t="shared" si="22"/>
        <v>0.22878494041037284</v>
      </c>
      <c r="J82" s="48"/>
      <c r="K82" s="49"/>
      <c r="L82" s="47"/>
      <c r="M82" s="31">
        <v>40725</v>
      </c>
      <c r="N82" s="140">
        <v>2039365</v>
      </c>
      <c r="O82" s="42">
        <f>+N81</f>
        <v>1286818</v>
      </c>
      <c r="P82" s="42">
        <f t="shared" ref="P82:P93" si="24">N82-O82</f>
        <v>752547</v>
      </c>
      <c r="Q82" s="42">
        <f t="shared" ref="Q82:Q93" si="25">ABS(P82)</f>
        <v>752547</v>
      </c>
      <c r="R82" s="42">
        <f t="shared" ref="R82:R93" si="26">P82^2</f>
        <v>566326987209</v>
      </c>
      <c r="S82" s="45">
        <f t="shared" ref="S82:S93" si="27">Q82/N82</f>
        <v>0.36901045178278535</v>
      </c>
      <c r="T82" s="46">
        <f t="shared" ref="T82:T93" si="28">P82/N82</f>
        <v>0.36901045178278535</v>
      </c>
    </row>
    <row r="83" spans="1:20" ht="15" x14ac:dyDescent="0.2">
      <c r="A83" s="47"/>
      <c r="B83" s="31">
        <v>40756</v>
      </c>
      <c r="C83" s="140">
        <v>1493137</v>
      </c>
      <c r="D83" s="42">
        <f t="shared" si="23"/>
        <v>1468446</v>
      </c>
      <c r="E83" s="42">
        <f t="shared" si="18"/>
        <v>24691</v>
      </c>
      <c r="F83" s="42">
        <f t="shared" si="19"/>
        <v>24691</v>
      </c>
      <c r="G83" s="42">
        <f t="shared" si="20"/>
        <v>609645481</v>
      </c>
      <c r="H83" s="45">
        <f t="shared" si="21"/>
        <v>1.6536325869628842E-2</v>
      </c>
      <c r="I83" s="46">
        <f t="shared" si="22"/>
        <v>1.6536325869628842E-2</v>
      </c>
      <c r="J83" s="48"/>
      <c r="K83" s="49"/>
      <c r="L83" s="47"/>
      <c r="M83" s="31">
        <v>40756</v>
      </c>
      <c r="N83" s="140">
        <v>1493137</v>
      </c>
      <c r="O83" s="42">
        <f t="shared" ref="O83:O93" si="29">+N82</f>
        <v>2039365</v>
      </c>
      <c r="P83" s="42">
        <f t="shared" si="24"/>
        <v>-546228</v>
      </c>
      <c r="Q83" s="42">
        <f t="shared" si="25"/>
        <v>546228</v>
      </c>
      <c r="R83" s="42">
        <f t="shared" si="26"/>
        <v>298365027984</v>
      </c>
      <c r="S83" s="45">
        <f t="shared" si="27"/>
        <v>0.36582577486191825</v>
      </c>
      <c r="T83" s="46">
        <f t="shared" si="28"/>
        <v>-0.36582577486191825</v>
      </c>
    </row>
    <row r="84" spans="1:20" ht="15" x14ac:dyDescent="0.2">
      <c r="A84" s="47"/>
      <c r="B84" s="31">
        <v>40787</v>
      </c>
      <c r="C84" s="140">
        <v>1960898</v>
      </c>
      <c r="D84" s="42">
        <f t="shared" si="23"/>
        <v>1863631</v>
      </c>
      <c r="E84" s="42">
        <f t="shared" si="18"/>
        <v>97267</v>
      </c>
      <c r="F84" s="42">
        <f t="shared" si="19"/>
        <v>97267</v>
      </c>
      <c r="G84" s="42">
        <f t="shared" si="20"/>
        <v>9460869289</v>
      </c>
      <c r="H84" s="45">
        <f t="shared" si="21"/>
        <v>4.960329400101382E-2</v>
      </c>
      <c r="I84" s="46">
        <f t="shared" si="22"/>
        <v>4.960329400101382E-2</v>
      </c>
      <c r="J84" s="48"/>
      <c r="K84" s="49"/>
      <c r="L84" s="47"/>
      <c r="M84" s="31">
        <v>40787</v>
      </c>
      <c r="N84" s="140">
        <v>1960898</v>
      </c>
      <c r="O84" s="42">
        <f t="shared" si="29"/>
        <v>1493137</v>
      </c>
      <c r="P84" s="42">
        <f t="shared" si="24"/>
        <v>467761</v>
      </c>
      <c r="Q84" s="42">
        <f t="shared" si="25"/>
        <v>467761</v>
      </c>
      <c r="R84" s="42">
        <f t="shared" si="26"/>
        <v>218800353121</v>
      </c>
      <c r="S84" s="45">
        <f t="shared" si="27"/>
        <v>0.23854427920269183</v>
      </c>
      <c r="T84" s="46">
        <f t="shared" si="28"/>
        <v>0.23854427920269183</v>
      </c>
    </row>
    <row r="85" spans="1:20" ht="15" x14ac:dyDescent="0.2">
      <c r="A85" s="47"/>
      <c r="B85" s="31">
        <v>40817</v>
      </c>
      <c r="C85" s="140">
        <v>2380780</v>
      </c>
      <c r="D85" s="42">
        <f t="shared" si="23"/>
        <v>1286818</v>
      </c>
      <c r="E85" s="42">
        <f t="shared" si="18"/>
        <v>1093962</v>
      </c>
      <c r="F85" s="42">
        <f t="shared" si="19"/>
        <v>1093962</v>
      </c>
      <c r="G85" s="42">
        <f t="shared" si="20"/>
        <v>1196752857444</v>
      </c>
      <c r="H85" s="45">
        <f t="shared" si="21"/>
        <v>0.45949730760507063</v>
      </c>
      <c r="I85" s="46">
        <f t="shared" si="22"/>
        <v>0.45949730760507063</v>
      </c>
      <c r="J85" s="48"/>
      <c r="K85" s="49"/>
      <c r="L85" s="47"/>
      <c r="M85" s="31">
        <v>40817</v>
      </c>
      <c r="N85" s="140">
        <v>2380780</v>
      </c>
      <c r="O85" s="42">
        <f t="shared" si="29"/>
        <v>1960898</v>
      </c>
      <c r="P85" s="42">
        <f t="shared" si="24"/>
        <v>419882</v>
      </c>
      <c r="Q85" s="42">
        <f t="shared" si="25"/>
        <v>419882</v>
      </c>
      <c r="R85" s="42">
        <f t="shared" si="26"/>
        <v>176300893924</v>
      </c>
      <c r="S85" s="45">
        <f t="shared" si="27"/>
        <v>0.17636320869630961</v>
      </c>
      <c r="T85" s="46">
        <f t="shared" si="28"/>
        <v>0.17636320869630961</v>
      </c>
    </row>
    <row r="86" spans="1:20" ht="15" x14ac:dyDescent="0.2">
      <c r="A86" s="47"/>
      <c r="B86" s="31">
        <v>40848</v>
      </c>
      <c r="C86" s="140">
        <v>1374066</v>
      </c>
      <c r="D86" s="42">
        <f t="shared" si="23"/>
        <v>2039365</v>
      </c>
      <c r="E86" s="42">
        <f t="shared" si="18"/>
        <v>-665299</v>
      </c>
      <c r="F86" s="42">
        <f t="shared" si="19"/>
        <v>665299</v>
      </c>
      <c r="G86" s="42">
        <f t="shared" si="20"/>
        <v>442622759401</v>
      </c>
      <c r="H86" s="45">
        <f t="shared" si="21"/>
        <v>0.48418271029193649</v>
      </c>
      <c r="I86" s="46">
        <f t="shared" si="22"/>
        <v>-0.48418271029193649</v>
      </c>
      <c r="J86" s="48"/>
      <c r="K86" s="49"/>
      <c r="L86" s="47"/>
      <c r="M86" s="31">
        <v>40848</v>
      </c>
      <c r="N86" s="140">
        <v>1374066</v>
      </c>
      <c r="O86" s="42">
        <f t="shared" si="29"/>
        <v>2380780</v>
      </c>
      <c r="P86" s="42">
        <f t="shared" si="24"/>
        <v>-1006714</v>
      </c>
      <c r="Q86" s="42">
        <f t="shared" si="25"/>
        <v>1006714</v>
      </c>
      <c r="R86" s="42">
        <f t="shared" si="26"/>
        <v>1013473077796</v>
      </c>
      <c r="S86" s="45">
        <f t="shared" si="27"/>
        <v>0.73265330777415349</v>
      </c>
      <c r="T86" s="46">
        <f t="shared" si="28"/>
        <v>-0.73265330777415349</v>
      </c>
    </row>
    <row r="87" spans="1:20" ht="15" x14ac:dyDescent="0.2">
      <c r="A87" s="47"/>
      <c r="B87" s="31">
        <v>40878</v>
      </c>
      <c r="C87" s="140">
        <v>686126</v>
      </c>
      <c r="D87" s="42">
        <f t="shared" si="23"/>
        <v>1493137</v>
      </c>
      <c r="E87" s="42">
        <f t="shared" si="18"/>
        <v>-807011</v>
      </c>
      <c r="F87" s="42">
        <f t="shared" si="19"/>
        <v>807011</v>
      </c>
      <c r="G87" s="42">
        <f t="shared" si="20"/>
        <v>651266754121</v>
      </c>
      <c r="H87" s="45">
        <f t="shared" si="21"/>
        <v>1.1761848406852387</v>
      </c>
      <c r="I87" s="46">
        <f t="shared" si="22"/>
        <v>-1.1761848406852387</v>
      </c>
      <c r="L87" s="47"/>
      <c r="M87" s="31">
        <v>40878</v>
      </c>
      <c r="N87" s="140">
        <v>686126</v>
      </c>
      <c r="O87" s="42">
        <f t="shared" si="29"/>
        <v>1374066</v>
      </c>
      <c r="P87" s="42">
        <f t="shared" si="24"/>
        <v>-687940</v>
      </c>
      <c r="Q87" s="42">
        <f t="shared" si="25"/>
        <v>687940</v>
      </c>
      <c r="R87" s="42">
        <f t="shared" si="26"/>
        <v>473261443600</v>
      </c>
      <c r="S87" s="45">
        <f t="shared" si="27"/>
        <v>1.0026438292675106</v>
      </c>
      <c r="T87" s="46">
        <f t="shared" si="28"/>
        <v>-1.0026438292675106</v>
      </c>
    </row>
    <row r="88" spans="1:20" ht="15" x14ac:dyDescent="0.2">
      <c r="A88" s="47"/>
      <c r="B88" s="31">
        <v>40909</v>
      </c>
      <c r="C88" s="140">
        <v>1710174</v>
      </c>
      <c r="D88" s="42">
        <f t="shared" si="23"/>
        <v>1960898</v>
      </c>
      <c r="E88" s="42">
        <f t="shared" si="18"/>
        <v>-250724</v>
      </c>
      <c r="F88" s="42">
        <f t="shared" si="19"/>
        <v>250724</v>
      </c>
      <c r="G88" s="42">
        <f t="shared" si="20"/>
        <v>62862524176</v>
      </c>
      <c r="H88" s="45">
        <f t="shared" si="21"/>
        <v>0.14660730428599664</v>
      </c>
      <c r="I88" s="46">
        <f t="shared" si="22"/>
        <v>-0.14660730428599664</v>
      </c>
      <c r="L88" s="47"/>
      <c r="M88" s="31">
        <v>40909</v>
      </c>
      <c r="N88" s="140">
        <v>1710174</v>
      </c>
      <c r="O88" s="42">
        <f t="shared" si="29"/>
        <v>686126</v>
      </c>
      <c r="P88" s="42">
        <f t="shared" si="24"/>
        <v>1024048</v>
      </c>
      <c r="Q88" s="42">
        <f t="shared" si="25"/>
        <v>1024048</v>
      </c>
      <c r="R88" s="42">
        <f t="shared" si="26"/>
        <v>1048674306304</v>
      </c>
      <c r="S88" s="45">
        <f t="shared" si="27"/>
        <v>0.59879754925522199</v>
      </c>
      <c r="T88" s="46">
        <f t="shared" si="28"/>
        <v>0.59879754925522199</v>
      </c>
    </row>
    <row r="89" spans="1:20" ht="15" x14ac:dyDescent="0.2">
      <c r="A89" s="47"/>
      <c r="B89" s="31">
        <v>40940</v>
      </c>
      <c r="C89" s="140">
        <v>1088493</v>
      </c>
      <c r="D89" s="42">
        <f t="shared" si="23"/>
        <v>2380780</v>
      </c>
      <c r="E89" s="42">
        <f t="shared" si="18"/>
        <v>-1292287</v>
      </c>
      <c r="F89" s="42">
        <f t="shared" si="19"/>
        <v>1292287</v>
      </c>
      <c r="G89" s="42">
        <f t="shared" si="20"/>
        <v>1670005690369</v>
      </c>
      <c r="H89" s="45">
        <f t="shared" si="21"/>
        <v>1.1872258250627243</v>
      </c>
      <c r="I89" s="46">
        <f t="shared" si="22"/>
        <v>-1.1872258250627243</v>
      </c>
      <c r="L89" s="47"/>
      <c r="M89" s="31">
        <v>40940</v>
      </c>
      <c r="N89" s="140">
        <v>1088493</v>
      </c>
      <c r="O89" s="42">
        <f t="shared" si="29"/>
        <v>1710174</v>
      </c>
      <c r="P89" s="42">
        <f t="shared" si="24"/>
        <v>-621681</v>
      </c>
      <c r="Q89" s="42">
        <f t="shared" si="25"/>
        <v>621681</v>
      </c>
      <c r="R89" s="42">
        <f t="shared" si="26"/>
        <v>386487265761</v>
      </c>
      <c r="S89" s="45">
        <f t="shared" si="27"/>
        <v>0.57113918050001244</v>
      </c>
      <c r="T89" s="46">
        <f t="shared" si="28"/>
        <v>-0.57113918050001244</v>
      </c>
    </row>
    <row r="90" spans="1:20" ht="15" x14ac:dyDescent="0.2">
      <c r="A90" s="47"/>
      <c r="B90" s="31">
        <v>40969</v>
      </c>
      <c r="C90" s="140">
        <v>1256007</v>
      </c>
      <c r="D90" s="42">
        <f t="shared" si="23"/>
        <v>1374066</v>
      </c>
      <c r="E90" s="42">
        <f t="shared" si="18"/>
        <v>-118059</v>
      </c>
      <c r="F90" s="42">
        <f t="shared" si="19"/>
        <v>118059</v>
      </c>
      <c r="G90" s="42">
        <f t="shared" si="20"/>
        <v>13937927481</v>
      </c>
      <c r="H90" s="45">
        <f t="shared" si="21"/>
        <v>9.3995495248036035E-2</v>
      </c>
      <c r="I90" s="46">
        <f t="shared" si="22"/>
        <v>-9.3995495248036035E-2</v>
      </c>
      <c r="L90" s="47"/>
      <c r="M90" s="31">
        <v>40969</v>
      </c>
      <c r="N90" s="140">
        <v>1256007</v>
      </c>
      <c r="O90" s="42">
        <f t="shared" si="29"/>
        <v>1088493</v>
      </c>
      <c r="P90" s="42">
        <f t="shared" si="24"/>
        <v>167514</v>
      </c>
      <c r="Q90" s="42">
        <f t="shared" si="25"/>
        <v>167514</v>
      </c>
      <c r="R90" s="42">
        <f t="shared" si="26"/>
        <v>28060940196</v>
      </c>
      <c r="S90" s="45">
        <f t="shared" si="27"/>
        <v>0.13337027580260302</v>
      </c>
      <c r="T90" s="46">
        <f t="shared" si="28"/>
        <v>0.13337027580260302</v>
      </c>
    </row>
    <row r="91" spans="1:20" ht="15" x14ac:dyDescent="0.2">
      <c r="A91" s="47"/>
      <c r="B91" s="31">
        <v>41000</v>
      </c>
      <c r="C91" s="140">
        <v>1718040</v>
      </c>
      <c r="D91" s="42">
        <f t="shared" si="23"/>
        <v>686126</v>
      </c>
      <c r="E91" s="42">
        <f t="shared" si="18"/>
        <v>1031914</v>
      </c>
      <c r="F91" s="42">
        <f t="shared" si="19"/>
        <v>1031914</v>
      </c>
      <c r="G91" s="42">
        <f t="shared" si="20"/>
        <v>1064846503396</v>
      </c>
      <c r="H91" s="45">
        <f t="shared" si="21"/>
        <v>0.6006344439011897</v>
      </c>
      <c r="I91" s="46">
        <f t="shared" si="22"/>
        <v>0.6006344439011897</v>
      </c>
      <c r="L91" s="47"/>
      <c r="M91" s="31">
        <v>41000</v>
      </c>
      <c r="N91" s="140">
        <v>1718040</v>
      </c>
      <c r="O91" s="42">
        <f t="shared" si="29"/>
        <v>1256007</v>
      </c>
      <c r="P91" s="42">
        <f t="shared" si="24"/>
        <v>462033</v>
      </c>
      <c r="Q91" s="42">
        <f t="shared" si="25"/>
        <v>462033</v>
      </c>
      <c r="R91" s="42">
        <f t="shared" si="26"/>
        <v>213474493089</v>
      </c>
      <c r="S91" s="45">
        <f t="shared" si="27"/>
        <v>0.26893029265907664</v>
      </c>
      <c r="T91" s="46">
        <f t="shared" si="28"/>
        <v>0.26893029265907664</v>
      </c>
    </row>
    <row r="92" spans="1:20" ht="15" x14ac:dyDescent="0.2">
      <c r="A92" s="47"/>
      <c r="B92" s="31">
        <v>41030</v>
      </c>
      <c r="C92" s="140">
        <v>1343653</v>
      </c>
      <c r="D92" s="42">
        <f t="shared" si="23"/>
        <v>1710174</v>
      </c>
      <c r="E92" s="42">
        <f t="shared" si="18"/>
        <v>-366521</v>
      </c>
      <c r="F92" s="42">
        <f t="shared" si="19"/>
        <v>366521</v>
      </c>
      <c r="G92" s="42">
        <f t="shared" si="20"/>
        <v>134337643441</v>
      </c>
      <c r="H92" s="45">
        <f t="shared" si="21"/>
        <v>0.27277950482751129</v>
      </c>
      <c r="I92" s="46">
        <f t="shared" si="22"/>
        <v>-0.27277950482751129</v>
      </c>
      <c r="L92" s="47"/>
      <c r="M92" s="31">
        <v>41030</v>
      </c>
      <c r="N92" s="140">
        <v>1343653</v>
      </c>
      <c r="O92" s="42">
        <f t="shared" si="29"/>
        <v>1718040</v>
      </c>
      <c r="P92" s="42">
        <f t="shared" si="24"/>
        <v>-374387</v>
      </c>
      <c r="Q92" s="42">
        <f t="shared" si="25"/>
        <v>374387</v>
      </c>
      <c r="R92" s="42">
        <f t="shared" si="26"/>
        <v>140165625769</v>
      </c>
      <c r="S92" s="45">
        <f t="shared" si="27"/>
        <v>0.27863369486020573</v>
      </c>
      <c r="T92" s="46">
        <f t="shared" si="28"/>
        <v>-0.27863369486020573</v>
      </c>
    </row>
    <row r="93" spans="1:20" ht="15.75" thickBot="1" x14ac:dyDescent="0.25">
      <c r="A93" s="53"/>
      <c r="B93" s="80">
        <v>41061</v>
      </c>
      <c r="C93" s="140">
        <v>1910419</v>
      </c>
      <c r="D93" s="42">
        <f t="shared" si="23"/>
        <v>1088493</v>
      </c>
      <c r="E93" s="42">
        <f t="shared" si="18"/>
        <v>821926</v>
      </c>
      <c r="F93" s="42">
        <f t="shared" si="19"/>
        <v>821926</v>
      </c>
      <c r="G93" s="42">
        <f t="shared" si="20"/>
        <v>675562349476</v>
      </c>
      <c r="H93" s="45">
        <f t="shared" si="21"/>
        <v>0.43023336765390208</v>
      </c>
      <c r="I93" s="46">
        <f t="shared" si="22"/>
        <v>0.43023336765390208</v>
      </c>
      <c r="L93" s="53"/>
      <c r="M93" s="80">
        <v>41061</v>
      </c>
      <c r="N93" s="140">
        <v>1910419</v>
      </c>
      <c r="O93" s="42">
        <f t="shared" si="29"/>
        <v>1343653</v>
      </c>
      <c r="P93" s="42">
        <f t="shared" si="24"/>
        <v>566766</v>
      </c>
      <c r="Q93" s="42">
        <f t="shared" si="25"/>
        <v>566766</v>
      </c>
      <c r="R93" s="42">
        <f t="shared" si="26"/>
        <v>321223698756</v>
      </c>
      <c r="S93" s="45">
        <f t="shared" si="27"/>
        <v>0.29667104441486397</v>
      </c>
      <c r="T93" s="46">
        <f t="shared" si="28"/>
        <v>0.29667104441486397</v>
      </c>
    </row>
    <row r="94" spans="1:20" ht="13.5" thickBot="1" x14ac:dyDescent="0.25">
      <c r="A94" s="49"/>
      <c r="B94" s="57"/>
      <c r="C94" s="58"/>
      <c r="D94" s="59">
        <f>C90</f>
        <v>1256007</v>
      </c>
      <c r="E94" s="42"/>
      <c r="F94" s="60">
        <f>AVERAGE(F71:F93)</f>
        <v>589610.55000000005</v>
      </c>
      <c r="G94" s="61">
        <f>AVERAGE(G71:G93)</f>
        <v>528158890551.65002</v>
      </c>
      <c r="H94" s="62">
        <f>AVERAGE(H71:H93)</f>
        <v>0.45039690929856641</v>
      </c>
      <c r="I94" s="63">
        <f>AVERAGE(I71:I93)</f>
        <v>4.6546156788587175E-3</v>
      </c>
      <c r="L94" s="49"/>
      <c r="M94" s="57"/>
      <c r="N94" s="58"/>
      <c r="O94" s="59">
        <f>+N93</f>
        <v>1910419</v>
      </c>
      <c r="P94" s="42"/>
      <c r="Q94" s="60">
        <f>AVERAGE(Q71:Q93)</f>
        <v>591458.41666666663</v>
      </c>
      <c r="R94" s="61">
        <f>AVERAGE(R71:R93)</f>
        <v>407051176125.75</v>
      </c>
      <c r="S94" s="62">
        <f>AVERAGE(S71:S93)</f>
        <v>0.41938190742311282</v>
      </c>
      <c r="T94" s="63">
        <f>AVERAGE(T71:T93)</f>
        <v>-7.2434057120854031E-2</v>
      </c>
    </row>
    <row r="99" spans="1:20" ht="18" x14ac:dyDescent="0.25">
      <c r="A99" s="1" t="s">
        <v>25</v>
      </c>
      <c r="H99" s="13"/>
      <c r="L99" s="1" t="s">
        <v>25</v>
      </c>
    </row>
    <row r="100" spans="1:20" ht="18" x14ac:dyDescent="0.25">
      <c r="A100" s="1" t="s">
        <v>26</v>
      </c>
      <c r="L100" s="1" t="s">
        <v>27</v>
      </c>
    </row>
    <row r="101" spans="1:20" ht="13.5" thickBot="1" x14ac:dyDescent="0.25">
      <c r="D101" s="36"/>
      <c r="O101" s="36"/>
      <c r="P101" s="35"/>
      <c r="Q101" s="35"/>
      <c r="R101" s="35"/>
      <c r="S101" s="35"/>
      <c r="T101" s="35"/>
    </row>
    <row r="102" spans="1:20" ht="27" customHeight="1" thickBot="1" x14ac:dyDescent="0.25">
      <c r="A102" s="6" t="s">
        <v>2</v>
      </c>
      <c r="B102" s="37" t="s">
        <v>3</v>
      </c>
      <c r="C102" s="37"/>
      <c r="D102" s="38"/>
      <c r="E102" s="39" t="s">
        <v>17</v>
      </c>
      <c r="F102" s="38" t="s">
        <v>18</v>
      </c>
      <c r="G102" s="38" t="s">
        <v>19</v>
      </c>
      <c r="H102" s="38" t="s">
        <v>20</v>
      </c>
      <c r="I102" s="40" t="s">
        <v>21</v>
      </c>
      <c r="L102" s="6" t="s">
        <v>2</v>
      </c>
      <c r="M102" s="37" t="s">
        <v>3</v>
      </c>
      <c r="N102" s="37"/>
      <c r="O102" s="38"/>
      <c r="P102" s="39" t="s">
        <v>17</v>
      </c>
      <c r="Q102" s="38" t="s">
        <v>18</v>
      </c>
      <c r="R102" s="38" t="s">
        <v>19</v>
      </c>
      <c r="S102" s="38" t="s">
        <v>20</v>
      </c>
      <c r="T102" s="40" t="s">
        <v>21</v>
      </c>
    </row>
    <row r="103" spans="1:20" ht="15" x14ac:dyDescent="0.2">
      <c r="A103" s="41"/>
      <c r="B103" s="31">
        <v>40360</v>
      </c>
      <c r="C103" s="140">
        <v>269007</v>
      </c>
      <c r="D103" s="42"/>
      <c r="E103" s="43"/>
      <c r="F103" s="43"/>
      <c r="G103" s="43"/>
      <c r="H103" s="43"/>
      <c r="I103" s="44"/>
      <c r="L103" s="41"/>
      <c r="M103" s="31">
        <v>40360</v>
      </c>
      <c r="N103" s="140">
        <v>269007</v>
      </c>
      <c r="O103" s="42"/>
      <c r="P103" s="43"/>
      <c r="Q103" s="43"/>
      <c r="R103" s="43"/>
      <c r="S103" s="43"/>
      <c r="T103" s="44"/>
    </row>
    <row r="104" spans="1:20" ht="15" x14ac:dyDescent="0.2">
      <c r="A104" s="41"/>
      <c r="B104" s="31">
        <v>40391</v>
      </c>
      <c r="C104" s="140">
        <v>342205</v>
      </c>
      <c r="D104" s="42"/>
      <c r="E104" s="42"/>
      <c r="F104" s="42"/>
      <c r="G104" s="42"/>
      <c r="H104" s="45"/>
      <c r="I104" s="46"/>
      <c r="L104" s="41"/>
      <c r="M104" s="31">
        <v>40391</v>
      </c>
      <c r="N104" s="140">
        <v>342205</v>
      </c>
      <c r="O104" s="42"/>
      <c r="P104" s="42"/>
      <c r="Q104" s="42"/>
      <c r="R104" s="42"/>
      <c r="S104" s="45"/>
      <c r="T104" s="46"/>
    </row>
    <row r="105" spans="1:20" ht="15" x14ac:dyDescent="0.2">
      <c r="A105" s="41"/>
      <c r="B105" s="31">
        <v>40422</v>
      </c>
      <c r="C105" s="140">
        <v>655927</v>
      </c>
      <c r="D105" s="42"/>
      <c r="E105" s="42"/>
      <c r="F105" s="42"/>
      <c r="G105" s="42"/>
      <c r="H105" s="45"/>
      <c r="I105" s="46"/>
      <c r="L105" s="41"/>
      <c r="M105" s="31">
        <v>40422</v>
      </c>
      <c r="N105" s="140">
        <v>655927</v>
      </c>
      <c r="O105" s="42"/>
      <c r="P105" s="42"/>
      <c r="Q105" s="42"/>
      <c r="R105" s="42"/>
      <c r="S105" s="45"/>
      <c r="T105" s="46"/>
    </row>
    <row r="106" spans="1:20" ht="15" x14ac:dyDescent="0.2">
      <c r="A106" s="41"/>
      <c r="B106" s="31">
        <v>40452</v>
      </c>
      <c r="C106" s="140">
        <v>1615327</v>
      </c>
      <c r="D106" s="42"/>
      <c r="E106" s="42"/>
      <c r="F106" s="42"/>
      <c r="G106" s="42"/>
      <c r="H106" s="45"/>
      <c r="I106" s="46"/>
      <c r="L106" s="41"/>
      <c r="M106" s="31">
        <v>40452</v>
      </c>
      <c r="N106" s="140">
        <v>1615327</v>
      </c>
      <c r="O106" s="42"/>
      <c r="P106" s="42"/>
      <c r="Q106" s="42"/>
      <c r="R106" s="42"/>
      <c r="S106" s="45"/>
      <c r="T106" s="46"/>
    </row>
    <row r="107" spans="1:20" ht="15" x14ac:dyDescent="0.2">
      <c r="A107" s="47"/>
      <c r="B107" s="31">
        <v>40483</v>
      </c>
      <c r="C107" s="140">
        <v>935555</v>
      </c>
      <c r="D107" s="42"/>
      <c r="E107" s="42"/>
      <c r="F107" s="42"/>
      <c r="G107" s="42"/>
      <c r="H107" s="45"/>
      <c r="I107" s="46"/>
      <c r="L107" s="47"/>
      <c r="M107" s="31">
        <v>40483</v>
      </c>
      <c r="N107" s="140">
        <v>935555</v>
      </c>
      <c r="O107" s="42"/>
      <c r="P107" s="42"/>
      <c r="Q107" s="42"/>
      <c r="R107" s="42"/>
      <c r="S107" s="45"/>
      <c r="T107" s="46"/>
    </row>
    <row r="108" spans="1:20" ht="15" x14ac:dyDescent="0.2">
      <c r="A108" s="47"/>
      <c r="B108" s="31">
        <v>40513</v>
      </c>
      <c r="C108" s="140">
        <v>225520</v>
      </c>
      <c r="D108" s="42">
        <f>C104+(C107-C103)/4</f>
        <v>508842</v>
      </c>
      <c r="E108" s="42">
        <f>C108-D108</f>
        <v>-283322</v>
      </c>
      <c r="F108" s="42">
        <f t="shared" ref="F108:F126" si="30">ABS(E108)</f>
        <v>283322</v>
      </c>
      <c r="G108" s="42">
        <f t="shared" ref="G108:G126" si="31">E108^2</f>
        <v>80271355684</v>
      </c>
      <c r="H108" s="45">
        <f t="shared" ref="H108:H126" si="32">F108/C108</f>
        <v>1.2563054274565448</v>
      </c>
      <c r="I108" s="46">
        <f>E108/C108</f>
        <v>-1.2563054274565448</v>
      </c>
      <c r="L108" s="47"/>
      <c r="M108" s="31">
        <v>40513</v>
      </c>
      <c r="N108" s="140">
        <v>225520</v>
      </c>
      <c r="O108" s="42"/>
      <c r="P108" s="42"/>
      <c r="Q108" s="42"/>
      <c r="R108" s="42"/>
      <c r="S108" s="45"/>
      <c r="T108" s="46"/>
    </row>
    <row r="109" spans="1:20" ht="15" x14ac:dyDescent="0.2">
      <c r="A109" s="47"/>
      <c r="B109" s="31">
        <v>40544</v>
      </c>
      <c r="C109" s="140">
        <v>551953</v>
      </c>
      <c r="D109" s="42">
        <f t="shared" ref="D109:D126" si="33">C105+(C108-C104)/4</f>
        <v>626755.75</v>
      </c>
      <c r="E109" s="42">
        <f t="shared" ref="E109:E126" si="34">C109-D109</f>
        <v>-74802.75</v>
      </c>
      <c r="F109" s="42">
        <f t="shared" si="30"/>
        <v>74802.75</v>
      </c>
      <c r="G109" s="42">
        <f t="shared" si="31"/>
        <v>5595451407.5625</v>
      </c>
      <c r="H109" s="45">
        <f t="shared" si="32"/>
        <v>0.13552376742222616</v>
      </c>
      <c r="I109" s="46">
        <f t="shared" ref="I109:I126" si="35">E109/C109</f>
        <v>-0.13552376742222616</v>
      </c>
      <c r="J109" s="48"/>
      <c r="K109" s="49"/>
      <c r="L109" s="47"/>
      <c r="M109" s="31">
        <v>40544</v>
      </c>
      <c r="N109" s="140">
        <v>551953</v>
      </c>
      <c r="O109" s="42"/>
      <c r="P109" s="42"/>
      <c r="Q109" s="42"/>
      <c r="R109" s="42"/>
      <c r="S109" s="45"/>
      <c r="T109" s="46"/>
    </row>
    <row r="110" spans="1:20" ht="15" x14ac:dyDescent="0.2">
      <c r="A110" s="47"/>
      <c r="B110" s="31">
        <v>40575</v>
      </c>
      <c r="C110" s="140">
        <v>1789537</v>
      </c>
      <c r="D110" s="42">
        <f t="shared" si="33"/>
        <v>1589333.5</v>
      </c>
      <c r="E110" s="42">
        <f t="shared" si="34"/>
        <v>200203.5</v>
      </c>
      <c r="F110" s="42">
        <f t="shared" si="30"/>
        <v>200203.5</v>
      </c>
      <c r="G110" s="42">
        <f t="shared" si="31"/>
        <v>40081441412.25</v>
      </c>
      <c r="H110" s="45">
        <f t="shared" si="32"/>
        <v>0.11187446808867321</v>
      </c>
      <c r="I110" s="46">
        <f t="shared" si="35"/>
        <v>0.11187446808867321</v>
      </c>
      <c r="J110" s="48"/>
      <c r="K110" s="49"/>
      <c r="L110" s="47"/>
      <c r="M110" s="31">
        <v>40575</v>
      </c>
      <c r="N110" s="140">
        <v>1789537</v>
      </c>
      <c r="O110" s="42"/>
      <c r="P110" s="42"/>
      <c r="Q110" s="42"/>
      <c r="R110" s="42"/>
      <c r="S110" s="45"/>
      <c r="T110" s="46"/>
    </row>
    <row r="111" spans="1:20" ht="15" x14ac:dyDescent="0.2">
      <c r="A111" s="47"/>
      <c r="B111" s="31">
        <v>40603</v>
      </c>
      <c r="C111" s="140">
        <v>1572789</v>
      </c>
      <c r="D111" s="42">
        <f t="shared" si="33"/>
        <v>979107.5</v>
      </c>
      <c r="E111" s="42">
        <f t="shared" si="34"/>
        <v>593681.5</v>
      </c>
      <c r="F111" s="42">
        <f t="shared" si="30"/>
        <v>593681.5</v>
      </c>
      <c r="G111" s="42">
        <f t="shared" si="31"/>
        <v>352457723442.25</v>
      </c>
      <c r="H111" s="45">
        <f t="shared" si="32"/>
        <v>0.37747053164791972</v>
      </c>
      <c r="I111" s="46">
        <f t="shared" si="35"/>
        <v>0.37747053164791972</v>
      </c>
      <c r="J111" s="48"/>
      <c r="K111" s="49"/>
      <c r="L111" s="47"/>
      <c r="M111" s="31">
        <v>40603</v>
      </c>
      <c r="N111" s="140">
        <v>1572789</v>
      </c>
      <c r="O111" s="42"/>
      <c r="P111" s="42"/>
      <c r="Q111" s="42"/>
      <c r="R111" s="42"/>
      <c r="S111" s="45"/>
      <c r="T111" s="46"/>
    </row>
    <row r="112" spans="1:20" ht="15" x14ac:dyDescent="0.2">
      <c r="A112" s="47"/>
      <c r="B112" s="31">
        <v>40634</v>
      </c>
      <c r="C112" s="140">
        <v>1468446</v>
      </c>
      <c r="D112" s="42">
        <f t="shared" si="33"/>
        <v>384828.5</v>
      </c>
      <c r="E112" s="42">
        <f t="shared" si="34"/>
        <v>1083617.5</v>
      </c>
      <c r="F112" s="42">
        <f t="shared" si="30"/>
        <v>1083617.5</v>
      </c>
      <c r="G112" s="42">
        <f t="shared" si="31"/>
        <v>1174226886306.25</v>
      </c>
      <c r="H112" s="45">
        <f t="shared" si="32"/>
        <v>0.73793486447577916</v>
      </c>
      <c r="I112" s="46">
        <f t="shared" si="35"/>
        <v>0.73793486447577916</v>
      </c>
      <c r="J112" s="48"/>
      <c r="K112" s="49"/>
      <c r="L112" s="47"/>
      <c r="M112" s="31">
        <v>40634</v>
      </c>
      <c r="N112" s="140">
        <v>1468446</v>
      </c>
      <c r="O112" s="42"/>
      <c r="P112" s="42"/>
      <c r="Q112" s="42"/>
      <c r="R112" s="42"/>
      <c r="S112" s="45"/>
      <c r="T112" s="46"/>
    </row>
    <row r="113" spans="1:20" ht="15" x14ac:dyDescent="0.2">
      <c r="A113" s="47"/>
      <c r="B113" s="31">
        <v>40664</v>
      </c>
      <c r="C113" s="140">
        <v>1863631</v>
      </c>
      <c r="D113" s="42">
        <f t="shared" si="33"/>
        <v>862684.5</v>
      </c>
      <c r="E113" s="42">
        <f t="shared" si="34"/>
        <v>1000946.5</v>
      </c>
      <c r="F113" s="42">
        <f t="shared" si="30"/>
        <v>1000946.5</v>
      </c>
      <c r="G113" s="42">
        <f t="shared" si="31"/>
        <v>1001893895862.25</v>
      </c>
      <c r="H113" s="45">
        <f t="shared" si="32"/>
        <v>0.53709478968744351</v>
      </c>
      <c r="I113" s="46">
        <f t="shared" si="35"/>
        <v>0.53709478968744351</v>
      </c>
      <c r="J113" s="48"/>
      <c r="K113" s="49"/>
      <c r="L113" s="47"/>
      <c r="M113" s="31">
        <v>40664</v>
      </c>
      <c r="N113" s="140">
        <v>1863631</v>
      </c>
      <c r="O113" s="42"/>
      <c r="P113" s="42"/>
      <c r="Q113" s="42"/>
      <c r="R113" s="42"/>
      <c r="S113" s="45"/>
      <c r="T113" s="46"/>
    </row>
    <row r="114" spans="1:20" ht="15" x14ac:dyDescent="0.2">
      <c r="A114" s="47"/>
      <c r="B114" s="31">
        <v>40695</v>
      </c>
      <c r="C114" s="140">
        <v>1286818</v>
      </c>
      <c r="D114" s="42">
        <f t="shared" si="33"/>
        <v>2117456.5</v>
      </c>
      <c r="E114" s="42">
        <f t="shared" si="34"/>
        <v>-830638.5</v>
      </c>
      <c r="F114" s="42">
        <f t="shared" si="30"/>
        <v>830638.5</v>
      </c>
      <c r="G114" s="42">
        <f t="shared" si="31"/>
        <v>689960317682.25</v>
      </c>
      <c r="H114" s="45">
        <f t="shared" si="32"/>
        <v>0.64549804245821862</v>
      </c>
      <c r="I114" s="46">
        <f t="shared" si="35"/>
        <v>-0.64549804245821862</v>
      </c>
      <c r="J114" s="50"/>
      <c r="K114" s="51"/>
      <c r="L114" s="47"/>
      <c r="M114" s="31">
        <v>40695</v>
      </c>
      <c r="N114" s="140">
        <v>1286818</v>
      </c>
      <c r="O114" s="42"/>
      <c r="P114" s="42"/>
      <c r="Q114" s="42"/>
      <c r="R114" s="42"/>
      <c r="S114" s="45"/>
      <c r="T114" s="46"/>
    </row>
    <row r="115" spans="1:20" ht="15" x14ac:dyDescent="0.2">
      <c r="A115" s="47"/>
      <c r="B115" s="31">
        <v>40725</v>
      </c>
      <c r="C115" s="140">
        <v>2039365</v>
      </c>
      <c r="D115" s="42">
        <f t="shared" si="33"/>
        <v>1447109.25</v>
      </c>
      <c r="E115" s="42">
        <f t="shared" si="34"/>
        <v>592255.75</v>
      </c>
      <c r="F115" s="42">
        <f t="shared" si="30"/>
        <v>592255.75</v>
      </c>
      <c r="G115" s="42">
        <f t="shared" si="31"/>
        <v>350766873408.0625</v>
      </c>
      <c r="H115" s="45">
        <f t="shared" si="32"/>
        <v>0.29041184388277724</v>
      </c>
      <c r="I115" s="46">
        <f t="shared" si="35"/>
        <v>0.29041184388277724</v>
      </c>
      <c r="J115" s="48"/>
      <c r="K115" s="49"/>
      <c r="L115" s="47"/>
      <c r="M115" s="31">
        <v>40725</v>
      </c>
      <c r="N115" s="140">
        <v>2039365</v>
      </c>
      <c r="O115" s="42"/>
      <c r="P115" s="42"/>
      <c r="Q115" s="42"/>
      <c r="R115" s="42"/>
      <c r="S115" s="45"/>
      <c r="T115" s="46"/>
    </row>
    <row r="116" spans="1:20" ht="15" x14ac:dyDescent="0.2">
      <c r="A116" s="47"/>
      <c r="B116" s="31">
        <v>40756</v>
      </c>
      <c r="C116" s="140">
        <v>1493137</v>
      </c>
      <c r="D116" s="42">
        <f t="shared" si="33"/>
        <v>1585090</v>
      </c>
      <c r="E116" s="42">
        <f t="shared" si="34"/>
        <v>-91953</v>
      </c>
      <c r="F116" s="42">
        <f t="shared" si="30"/>
        <v>91953</v>
      </c>
      <c r="G116" s="42">
        <f t="shared" si="31"/>
        <v>8455354209</v>
      </c>
      <c r="H116" s="45">
        <f t="shared" si="32"/>
        <v>6.1583766258554974E-2</v>
      </c>
      <c r="I116" s="46">
        <f t="shared" si="35"/>
        <v>-6.1583766258554974E-2</v>
      </c>
      <c r="J116" s="48"/>
      <c r="K116" s="49"/>
      <c r="L116" s="47"/>
      <c r="M116" s="31">
        <v>40756</v>
      </c>
      <c r="N116" s="140">
        <v>1493137</v>
      </c>
      <c r="O116" s="42">
        <f>N104+(N115-N103)/12</f>
        <v>489734.83333333337</v>
      </c>
      <c r="P116" s="42">
        <f t="shared" ref="P116:P126" si="36">N116-O116</f>
        <v>1003402.1666666666</v>
      </c>
      <c r="Q116" s="42">
        <f t="shared" ref="Q116:Q126" si="37">ABS(P116)</f>
        <v>1003402.1666666666</v>
      </c>
      <c r="R116" s="42">
        <f t="shared" ref="R116:R126" si="38">P116^2</f>
        <v>1006815908071.3611</v>
      </c>
      <c r="S116" s="45">
        <f t="shared" ref="S116:S126" si="39">Q116/N116</f>
        <v>0.6720094449917634</v>
      </c>
      <c r="T116" s="46">
        <f t="shared" ref="T116:T126" si="40">P116/N116</f>
        <v>0.6720094449917634</v>
      </c>
    </row>
    <row r="117" spans="1:20" ht="15" x14ac:dyDescent="0.2">
      <c r="A117" s="47"/>
      <c r="B117" s="31">
        <v>40787</v>
      </c>
      <c r="C117" s="140">
        <v>1960898</v>
      </c>
      <c r="D117" s="42">
        <f t="shared" si="33"/>
        <v>1869803.75</v>
      </c>
      <c r="E117" s="42">
        <f t="shared" si="34"/>
        <v>91094.25</v>
      </c>
      <c r="F117" s="42">
        <f t="shared" si="30"/>
        <v>91094.25</v>
      </c>
      <c r="G117" s="42">
        <f t="shared" si="31"/>
        <v>8298162383.0625</v>
      </c>
      <c r="H117" s="45">
        <f t="shared" si="32"/>
        <v>4.6455374017414473E-2</v>
      </c>
      <c r="I117" s="46">
        <f t="shared" si="35"/>
        <v>4.6455374017414473E-2</v>
      </c>
      <c r="J117" s="48"/>
      <c r="K117" s="49"/>
      <c r="L117" s="47"/>
      <c r="M117" s="31">
        <v>40787</v>
      </c>
      <c r="N117" s="140">
        <v>1960898</v>
      </c>
      <c r="O117" s="42">
        <f t="shared" ref="O117:O126" si="41">N105+(N116-N104)/12</f>
        <v>751838</v>
      </c>
      <c r="P117" s="42">
        <f t="shared" si="36"/>
        <v>1209060</v>
      </c>
      <c r="Q117" s="42">
        <f t="shared" si="37"/>
        <v>1209060</v>
      </c>
      <c r="R117" s="42">
        <f t="shared" si="38"/>
        <v>1461826083600</v>
      </c>
      <c r="S117" s="45">
        <f t="shared" si="39"/>
        <v>0.61658485041037325</v>
      </c>
      <c r="T117" s="46">
        <f t="shared" si="40"/>
        <v>0.61658485041037325</v>
      </c>
    </row>
    <row r="118" spans="1:20" ht="15" x14ac:dyDescent="0.2">
      <c r="A118" s="47"/>
      <c r="B118" s="31">
        <v>40817</v>
      </c>
      <c r="C118" s="140">
        <v>2380780</v>
      </c>
      <c r="D118" s="42">
        <f t="shared" si="33"/>
        <v>1311134.75</v>
      </c>
      <c r="E118" s="42">
        <f t="shared" si="34"/>
        <v>1069645.25</v>
      </c>
      <c r="F118" s="42">
        <f t="shared" si="30"/>
        <v>1069645.25</v>
      </c>
      <c r="G118" s="42">
        <f t="shared" si="31"/>
        <v>1144140960847.5625</v>
      </c>
      <c r="H118" s="45">
        <f t="shared" si="32"/>
        <v>0.44928353312779845</v>
      </c>
      <c r="I118" s="46">
        <f t="shared" si="35"/>
        <v>0.44928353312779845</v>
      </c>
      <c r="J118" s="48"/>
      <c r="K118" s="49"/>
      <c r="L118" s="47"/>
      <c r="M118" s="31">
        <v>40817</v>
      </c>
      <c r="N118" s="140">
        <v>2380780</v>
      </c>
      <c r="O118" s="42">
        <f t="shared" si="41"/>
        <v>1724074.5833333333</v>
      </c>
      <c r="P118" s="42">
        <f t="shared" si="36"/>
        <v>656705.41666666674</v>
      </c>
      <c r="Q118" s="42">
        <f t="shared" si="37"/>
        <v>656705.41666666674</v>
      </c>
      <c r="R118" s="42">
        <f t="shared" si="38"/>
        <v>431262004279.34039</v>
      </c>
      <c r="S118" s="45">
        <f t="shared" si="39"/>
        <v>0.27583624554417741</v>
      </c>
      <c r="T118" s="46">
        <f t="shared" si="40"/>
        <v>0.27583624554417741</v>
      </c>
    </row>
    <row r="119" spans="1:20" ht="15" x14ac:dyDescent="0.2">
      <c r="A119" s="47"/>
      <c r="B119" s="31">
        <v>40848</v>
      </c>
      <c r="C119" s="140">
        <v>1374066</v>
      </c>
      <c r="D119" s="42">
        <f t="shared" si="33"/>
        <v>2312855.5</v>
      </c>
      <c r="E119" s="42">
        <f t="shared" si="34"/>
        <v>-938789.5</v>
      </c>
      <c r="F119" s="42">
        <f t="shared" si="30"/>
        <v>938789.5</v>
      </c>
      <c r="G119" s="42">
        <f t="shared" si="31"/>
        <v>881325725310.25</v>
      </c>
      <c r="H119" s="45">
        <f t="shared" si="32"/>
        <v>0.68322009277574736</v>
      </c>
      <c r="I119" s="46">
        <f t="shared" si="35"/>
        <v>-0.68322009277574736</v>
      </c>
      <c r="J119" s="48"/>
      <c r="K119" s="49"/>
      <c r="L119" s="47"/>
      <c r="M119" s="31">
        <v>40848</v>
      </c>
      <c r="N119" s="140">
        <v>1374066</v>
      </c>
      <c r="O119" s="42">
        <f t="shared" si="41"/>
        <v>999342.75</v>
      </c>
      <c r="P119" s="42">
        <f t="shared" si="36"/>
        <v>374723.25</v>
      </c>
      <c r="Q119" s="42">
        <f t="shared" si="37"/>
        <v>374723.25</v>
      </c>
      <c r="R119" s="42">
        <f t="shared" si="38"/>
        <v>140417514090.5625</v>
      </c>
      <c r="S119" s="45">
        <f t="shared" si="39"/>
        <v>0.27271124531136059</v>
      </c>
      <c r="T119" s="46">
        <f t="shared" si="40"/>
        <v>0.27271124531136059</v>
      </c>
    </row>
    <row r="120" spans="1:20" ht="15" x14ac:dyDescent="0.2">
      <c r="A120" s="47"/>
      <c r="B120" s="31">
        <v>40878</v>
      </c>
      <c r="C120" s="140">
        <v>686126</v>
      </c>
      <c r="D120" s="42">
        <f t="shared" si="33"/>
        <v>1326812.25</v>
      </c>
      <c r="E120" s="42">
        <f t="shared" si="34"/>
        <v>-640686.25</v>
      </c>
      <c r="F120" s="42">
        <f t="shared" si="30"/>
        <v>640686.25</v>
      </c>
      <c r="G120" s="42">
        <f t="shared" si="31"/>
        <v>410478870939.0625</v>
      </c>
      <c r="H120" s="45">
        <f t="shared" si="32"/>
        <v>0.93377346143419726</v>
      </c>
      <c r="I120" s="46">
        <f t="shared" si="35"/>
        <v>-0.93377346143419726</v>
      </c>
      <c r="L120" s="47"/>
      <c r="M120" s="31">
        <v>40878</v>
      </c>
      <c r="N120" s="140">
        <v>686126</v>
      </c>
      <c r="O120" s="42">
        <f t="shared" si="41"/>
        <v>262062.58333333334</v>
      </c>
      <c r="P120" s="42">
        <f t="shared" si="36"/>
        <v>424063.41666666663</v>
      </c>
      <c r="Q120" s="42">
        <f t="shared" si="37"/>
        <v>424063.41666666663</v>
      </c>
      <c r="R120" s="42">
        <f t="shared" si="38"/>
        <v>179829781355.0069</v>
      </c>
      <c r="S120" s="45">
        <f t="shared" si="39"/>
        <v>0.61805472561405139</v>
      </c>
      <c r="T120" s="46">
        <f t="shared" si="40"/>
        <v>0.61805472561405139</v>
      </c>
    </row>
    <row r="121" spans="1:20" ht="15" x14ac:dyDescent="0.2">
      <c r="A121" s="47"/>
      <c r="B121" s="31">
        <v>40909</v>
      </c>
      <c r="C121" s="140">
        <v>1710174</v>
      </c>
      <c r="D121" s="42">
        <f t="shared" si="33"/>
        <v>1759145.25</v>
      </c>
      <c r="E121" s="42">
        <f t="shared" si="34"/>
        <v>-48971.25</v>
      </c>
      <c r="F121" s="42">
        <f t="shared" si="30"/>
        <v>48971.25</v>
      </c>
      <c r="G121" s="42">
        <f t="shared" si="31"/>
        <v>2398183326.5625</v>
      </c>
      <c r="H121" s="45">
        <f t="shared" si="32"/>
        <v>2.8635244133053128E-2</v>
      </c>
      <c r="I121" s="46">
        <f t="shared" si="35"/>
        <v>-2.8635244133053128E-2</v>
      </c>
      <c r="L121" s="47"/>
      <c r="M121" s="31">
        <v>40909</v>
      </c>
      <c r="N121" s="140">
        <v>1710174</v>
      </c>
      <c r="O121" s="42">
        <f t="shared" si="41"/>
        <v>590336.83333333337</v>
      </c>
      <c r="P121" s="42">
        <f t="shared" si="36"/>
        <v>1119837.1666666665</v>
      </c>
      <c r="Q121" s="42">
        <f t="shared" si="37"/>
        <v>1119837.1666666665</v>
      </c>
      <c r="R121" s="42">
        <f t="shared" si="38"/>
        <v>1254035279848.0273</v>
      </c>
      <c r="S121" s="45">
        <f t="shared" si="39"/>
        <v>0.65480890638418465</v>
      </c>
      <c r="T121" s="46">
        <f t="shared" si="40"/>
        <v>0.65480890638418465</v>
      </c>
    </row>
    <row r="122" spans="1:20" ht="15" x14ac:dyDescent="0.2">
      <c r="A122" s="47"/>
      <c r="B122" s="31">
        <v>40940</v>
      </c>
      <c r="C122" s="140">
        <v>1088493</v>
      </c>
      <c r="D122" s="42">
        <f t="shared" si="33"/>
        <v>2318099</v>
      </c>
      <c r="E122" s="42">
        <f t="shared" si="34"/>
        <v>-1229606</v>
      </c>
      <c r="F122" s="42">
        <f t="shared" si="30"/>
        <v>1229606</v>
      </c>
      <c r="G122" s="42">
        <f t="shared" si="31"/>
        <v>1511930915236</v>
      </c>
      <c r="H122" s="45">
        <f t="shared" si="32"/>
        <v>1.1296407050849202</v>
      </c>
      <c r="I122" s="46">
        <f t="shared" si="35"/>
        <v>-1.1296407050849202</v>
      </c>
      <c r="L122" s="47"/>
      <c r="M122" s="31">
        <v>40940</v>
      </c>
      <c r="N122" s="140">
        <v>1088493</v>
      </c>
      <c r="O122" s="42">
        <f t="shared" si="41"/>
        <v>1886055.4166666667</v>
      </c>
      <c r="P122" s="42">
        <f t="shared" si="36"/>
        <v>-797562.41666666674</v>
      </c>
      <c r="Q122" s="42">
        <f t="shared" si="37"/>
        <v>797562.41666666674</v>
      </c>
      <c r="R122" s="42">
        <f t="shared" si="38"/>
        <v>636105808479.17371</v>
      </c>
      <c r="S122" s="45">
        <f t="shared" si="39"/>
        <v>0.73272167727919857</v>
      </c>
      <c r="T122" s="46">
        <f t="shared" si="40"/>
        <v>-0.73272167727919857</v>
      </c>
    </row>
    <row r="123" spans="1:20" ht="15" x14ac:dyDescent="0.2">
      <c r="A123" s="47"/>
      <c r="B123" s="31">
        <v>40969</v>
      </c>
      <c r="C123" s="140">
        <v>1256007</v>
      </c>
      <c r="D123" s="42">
        <f t="shared" si="33"/>
        <v>1050994.25</v>
      </c>
      <c r="E123" s="42">
        <f t="shared" si="34"/>
        <v>205012.75</v>
      </c>
      <c r="F123" s="42">
        <f t="shared" si="30"/>
        <v>205012.75</v>
      </c>
      <c r="G123" s="42">
        <f t="shared" si="31"/>
        <v>42030227662.5625</v>
      </c>
      <c r="H123" s="45">
        <f t="shared" si="32"/>
        <v>0.16322580208549792</v>
      </c>
      <c r="I123" s="46">
        <f t="shared" si="35"/>
        <v>0.16322580208549792</v>
      </c>
      <c r="L123" s="47"/>
      <c r="M123" s="31">
        <v>40969</v>
      </c>
      <c r="N123" s="140">
        <v>1256007</v>
      </c>
      <c r="O123" s="42">
        <f t="shared" si="41"/>
        <v>1514368.6666666667</v>
      </c>
      <c r="P123" s="42">
        <f t="shared" si="36"/>
        <v>-258361.66666666674</v>
      </c>
      <c r="Q123" s="42">
        <f t="shared" si="37"/>
        <v>258361.66666666674</v>
      </c>
      <c r="R123" s="42">
        <f t="shared" si="38"/>
        <v>66750750802.777817</v>
      </c>
      <c r="S123" s="45">
        <f t="shared" si="39"/>
        <v>0.2057008174848283</v>
      </c>
      <c r="T123" s="46">
        <f t="shared" si="40"/>
        <v>-0.2057008174848283</v>
      </c>
    </row>
    <row r="124" spans="1:20" ht="15" x14ac:dyDescent="0.2">
      <c r="A124" s="47"/>
      <c r="B124" s="31">
        <v>41000</v>
      </c>
      <c r="C124" s="140">
        <v>1718040</v>
      </c>
      <c r="D124" s="42">
        <f t="shared" si="33"/>
        <v>656611.25</v>
      </c>
      <c r="E124" s="42">
        <f t="shared" si="34"/>
        <v>1061428.75</v>
      </c>
      <c r="F124" s="42">
        <f t="shared" si="30"/>
        <v>1061428.75</v>
      </c>
      <c r="G124" s="42">
        <f t="shared" si="31"/>
        <v>1126630991326.5625</v>
      </c>
      <c r="H124" s="45">
        <f t="shared" si="32"/>
        <v>0.61781375870177646</v>
      </c>
      <c r="I124" s="46">
        <f t="shared" si="35"/>
        <v>0.61781375870177646</v>
      </c>
      <c r="L124" s="47"/>
      <c r="M124" s="31">
        <v>41000</v>
      </c>
      <c r="N124" s="140">
        <v>1718040</v>
      </c>
      <c r="O124" s="42">
        <f t="shared" si="41"/>
        <v>1442047.5</v>
      </c>
      <c r="P124" s="42">
        <f t="shared" si="36"/>
        <v>275992.5</v>
      </c>
      <c r="Q124" s="42">
        <f t="shared" si="37"/>
        <v>275992.5</v>
      </c>
      <c r="R124" s="42">
        <f t="shared" si="38"/>
        <v>76171860056.25</v>
      </c>
      <c r="S124" s="45">
        <f t="shared" si="39"/>
        <v>0.16064381504505135</v>
      </c>
      <c r="T124" s="46">
        <f t="shared" si="40"/>
        <v>0.16064381504505135</v>
      </c>
    </row>
    <row r="125" spans="1:20" ht="15" x14ac:dyDescent="0.2">
      <c r="A125" s="47"/>
      <c r="B125" s="31">
        <v>41030</v>
      </c>
      <c r="C125" s="140">
        <v>1343653</v>
      </c>
      <c r="D125" s="42">
        <f t="shared" si="33"/>
        <v>1968152.5</v>
      </c>
      <c r="E125" s="42">
        <f t="shared" si="34"/>
        <v>-624499.5</v>
      </c>
      <c r="F125" s="42">
        <f t="shared" si="30"/>
        <v>624499.5</v>
      </c>
      <c r="G125" s="42">
        <f t="shared" si="31"/>
        <v>389999625500.25</v>
      </c>
      <c r="H125" s="45">
        <f t="shared" si="32"/>
        <v>0.46477736439393208</v>
      </c>
      <c r="I125" s="46">
        <f t="shared" si="35"/>
        <v>-0.46477736439393208</v>
      </c>
      <c r="L125" s="47"/>
      <c r="M125" s="31">
        <v>41030</v>
      </c>
      <c r="N125" s="140">
        <v>1343653</v>
      </c>
      <c r="O125" s="42">
        <f t="shared" si="41"/>
        <v>1884430.5</v>
      </c>
      <c r="P125" s="42">
        <f t="shared" si="36"/>
        <v>-540777.5</v>
      </c>
      <c r="Q125" s="42">
        <f t="shared" si="37"/>
        <v>540777.5</v>
      </c>
      <c r="R125" s="42">
        <f t="shared" si="38"/>
        <v>292440304506.25</v>
      </c>
      <c r="S125" s="45">
        <f t="shared" si="39"/>
        <v>0.40246812235004126</v>
      </c>
      <c r="T125" s="46">
        <f t="shared" si="40"/>
        <v>-0.40246812235004126</v>
      </c>
    </row>
    <row r="126" spans="1:20" ht="15.75" thickBot="1" x14ac:dyDescent="0.25">
      <c r="A126" s="53"/>
      <c r="B126" s="80">
        <v>41061</v>
      </c>
      <c r="C126" s="140">
        <v>1910419</v>
      </c>
      <c r="D126" s="42">
        <f t="shared" si="33"/>
        <v>996862.75</v>
      </c>
      <c r="E126" s="42">
        <f t="shared" si="34"/>
        <v>913556.25</v>
      </c>
      <c r="F126" s="42">
        <f t="shared" si="30"/>
        <v>913556.25</v>
      </c>
      <c r="G126" s="42">
        <f t="shared" si="31"/>
        <v>834585021914.0625</v>
      </c>
      <c r="H126" s="45">
        <f t="shared" si="32"/>
        <v>0.47819679871274312</v>
      </c>
      <c r="I126" s="46">
        <f t="shared" si="35"/>
        <v>0.47819679871274312</v>
      </c>
      <c r="L126" s="53"/>
      <c r="M126" s="80">
        <v>41061</v>
      </c>
      <c r="N126" s="140">
        <v>1910419</v>
      </c>
      <c r="O126" s="42">
        <f t="shared" si="41"/>
        <v>1243486.5</v>
      </c>
      <c r="P126" s="42">
        <f t="shared" si="36"/>
        <v>666932.5</v>
      </c>
      <c r="Q126" s="42">
        <f t="shared" si="37"/>
        <v>666932.5</v>
      </c>
      <c r="R126" s="42">
        <f t="shared" si="38"/>
        <v>444798959556.25</v>
      </c>
      <c r="S126" s="45">
        <f t="shared" si="39"/>
        <v>0.3491027361013474</v>
      </c>
      <c r="T126" s="46">
        <f t="shared" si="40"/>
        <v>0.3491027361013474</v>
      </c>
    </row>
    <row r="127" spans="1:20" ht="13.5" thickBot="1" x14ac:dyDescent="0.25">
      <c r="A127" s="49"/>
      <c r="B127" s="57"/>
      <c r="C127" s="58"/>
      <c r="D127" s="59">
        <f>C123+(C126-C122)/4</f>
        <v>1461488.5</v>
      </c>
      <c r="E127" s="42"/>
      <c r="F127" s="60">
        <f>AVERAGE(F104:F126)</f>
        <v>609195.30263157899</v>
      </c>
      <c r="G127" s="61">
        <f>AVERAGE(G104:G126)</f>
        <v>529238314939.99011</v>
      </c>
      <c r="H127" s="62">
        <f>AVERAGE(H104:H126)</f>
        <v>0.48151155978132715</v>
      </c>
      <c r="I127" s="63">
        <f>AVERAGE(I104:I126)</f>
        <v>-8.0484005631030087E-2</v>
      </c>
      <c r="L127" s="49"/>
      <c r="M127" s="57"/>
      <c r="N127" s="58"/>
      <c r="O127" s="59">
        <f>N115+(N126-N114)/12</f>
        <v>2091331.75</v>
      </c>
      <c r="P127" s="42"/>
      <c r="Q127" s="60">
        <f>AVERAGE(Q104:Q126)</f>
        <v>666128.90909090906</v>
      </c>
      <c r="R127" s="61">
        <f>AVERAGE(R104:R126)</f>
        <v>544586750422.27271</v>
      </c>
      <c r="S127" s="62">
        <f>AVERAGE(S104:S126)</f>
        <v>0.45096750786512524</v>
      </c>
      <c r="T127" s="63">
        <f>AVERAGE(T104:T126)</f>
        <v>0.20716921384438558</v>
      </c>
    </row>
    <row r="129" spans="2:10" ht="13.5" thickBot="1" x14ac:dyDescent="0.25"/>
    <row r="130" spans="2:10" ht="27" customHeight="1" thickBot="1" x14ac:dyDescent="0.25">
      <c r="B130" s="153" t="s">
        <v>28</v>
      </c>
      <c r="C130" s="154"/>
      <c r="D130" s="64"/>
      <c r="E130" s="64"/>
      <c r="F130" s="64" t="s">
        <v>18</v>
      </c>
      <c r="G130" s="64" t="s">
        <v>19</v>
      </c>
      <c r="H130" s="64" t="s">
        <v>20</v>
      </c>
      <c r="I130" s="65" t="s">
        <v>21</v>
      </c>
    </row>
    <row r="131" spans="2:10" x14ac:dyDescent="0.2">
      <c r="B131" s="66" t="s">
        <v>29</v>
      </c>
      <c r="C131" s="67"/>
      <c r="D131" s="48"/>
      <c r="E131" s="81">
        <f>D30</f>
        <v>1910419</v>
      </c>
      <c r="F131" s="81">
        <f>F30</f>
        <v>551771.04347826086</v>
      </c>
      <c r="G131" s="81">
        <f>G30</f>
        <v>393913296786.86957</v>
      </c>
      <c r="H131" s="82">
        <f>H30</f>
        <v>0.53677771185898426</v>
      </c>
      <c r="I131" s="83">
        <f>I30</f>
        <v>-0.11392173362155464</v>
      </c>
      <c r="J131" s="68"/>
    </row>
    <row r="132" spans="2:10" s="87" customFormat="1" x14ac:dyDescent="0.2">
      <c r="B132" s="141" t="s">
        <v>30</v>
      </c>
      <c r="C132" s="142"/>
      <c r="D132" s="90"/>
      <c r="E132" s="91">
        <f>O62</f>
        <v>2477185</v>
      </c>
      <c r="F132" s="91">
        <f>Q62</f>
        <v>1071583.8335963374</v>
      </c>
      <c r="G132" s="91">
        <f>R62</f>
        <v>2309507558087.9761</v>
      </c>
      <c r="H132" s="92">
        <f>S62</f>
        <v>0.87460602586732217</v>
      </c>
      <c r="I132" s="93">
        <f>T62</f>
        <v>-0.43016497395650188</v>
      </c>
    </row>
    <row r="133" spans="2:10" x14ac:dyDescent="0.2">
      <c r="B133" s="66" t="s">
        <v>31</v>
      </c>
      <c r="C133" s="67"/>
      <c r="D133" s="48"/>
      <c r="E133" s="81">
        <v>1910419</v>
      </c>
      <c r="F133" s="81">
        <v>591458.41666666663</v>
      </c>
      <c r="G133" s="81">
        <v>407051176125.75</v>
      </c>
      <c r="H133" s="82">
        <v>0.41938190742311282</v>
      </c>
      <c r="I133" s="83">
        <v>-7.2434057120854031E-2</v>
      </c>
      <c r="J133" s="68"/>
    </row>
    <row r="134" spans="2:10" ht="13.5" thickBot="1" x14ac:dyDescent="0.25">
      <c r="B134" s="88" t="s">
        <v>32</v>
      </c>
      <c r="C134" s="89"/>
      <c r="D134" s="69"/>
      <c r="E134" s="84">
        <f>D127</f>
        <v>1461488.5</v>
      </c>
      <c r="F134" s="84">
        <f>F127</f>
        <v>609195.30263157899</v>
      </c>
      <c r="G134" s="84">
        <f>G127</f>
        <v>529238314939.99011</v>
      </c>
      <c r="H134" s="85">
        <f>H127</f>
        <v>0.48151155978132715</v>
      </c>
      <c r="I134" s="86">
        <f>I127</f>
        <v>-8.0484005631030087E-2</v>
      </c>
    </row>
  </sheetData>
  <mergeCells count="1">
    <mergeCell ref="B130:C130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5121" r:id="rId3">
          <objectPr defaultSize="0" autoPict="0" r:id="rId4">
            <anchor moveWithCells="1" sizeWithCells="1">
              <from>
                <xdr:col>3</xdr:col>
                <xdr:colOff>762000</xdr:colOff>
                <xdr:row>1</xdr:row>
                <xdr:rowOff>66675</xdr:rowOff>
              </from>
              <to>
                <xdr:col>4</xdr:col>
                <xdr:colOff>457200</xdr:colOff>
                <xdr:row>3</xdr:row>
                <xdr:rowOff>9525</xdr:rowOff>
              </to>
            </anchor>
          </objectPr>
        </oleObject>
      </mc:Choice>
      <mc:Fallback>
        <oleObject progId="Equation.3" shapeId="5121" r:id="rId3"/>
      </mc:Fallback>
    </mc:AlternateContent>
    <mc:AlternateContent xmlns:mc="http://schemas.openxmlformats.org/markup-compatibility/2006">
      <mc:Choice Requires="x14">
        <oleObject progId="Equation.3" shapeId="5122" r:id="rId5">
          <objectPr defaultSize="0" autoPict="0" r:id="rId6">
            <anchor moveWithCells="1" sizeWithCells="1">
              <from>
                <xdr:col>3</xdr:col>
                <xdr:colOff>638175</xdr:colOff>
                <xdr:row>33</xdr:row>
                <xdr:rowOff>76200</xdr:rowOff>
              </from>
              <to>
                <xdr:col>5</xdr:col>
                <xdr:colOff>266700</xdr:colOff>
                <xdr:row>35</xdr:row>
                <xdr:rowOff>19050</xdr:rowOff>
              </to>
            </anchor>
          </objectPr>
        </oleObject>
      </mc:Choice>
      <mc:Fallback>
        <oleObject progId="Equation.3" shapeId="5122" r:id="rId5"/>
      </mc:Fallback>
    </mc:AlternateContent>
    <mc:AlternateContent xmlns:mc="http://schemas.openxmlformats.org/markup-compatibility/2006">
      <mc:Choice Requires="x14">
        <oleObject progId="Equation.3" shapeId="5123" r:id="rId7">
          <objectPr defaultSize="0" autoPict="0" r:id="rId8">
            <anchor moveWithCells="1" sizeWithCells="1">
              <from>
                <xdr:col>14</xdr:col>
                <xdr:colOff>371475</xdr:colOff>
                <xdr:row>33</xdr:row>
                <xdr:rowOff>28575</xdr:rowOff>
              </from>
              <to>
                <xdr:col>15</xdr:col>
                <xdr:colOff>533400</xdr:colOff>
                <xdr:row>35</xdr:row>
                <xdr:rowOff>66675</xdr:rowOff>
              </to>
            </anchor>
          </objectPr>
        </oleObject>
      </mc:Choice>
      <mc:Fallback>
        <oleObject progId="Equation.3" shapeId="5123" r:id="rId7"/>
      </mc:Fallback>
    </mc:AlternateContent>
    <mc:AlternateContent xmlns:mc="http://schemas.openxmlformats.org/markup-compatibility/2006">
      <mc:Choice Requires="x14">
        <oleObject progId="Equation.3" shapeId="5124" r:id="rId9">
          <objectPr defaultSize="0" autoPict="0" r:id="rId10">
            <anchor moveWithCells="1" sizeWithCells="1">
              <from>
                <xdr:col>5</xdr:col>
                <xdr:colOff>704850</xdr:colOff>
                <xdr:row>66</xdr:row>
                <xdr:rowOff>9525</xdr:rowOff>
              </from>
              <to>
                <xdr:col>6</xdr:col>
                <xdr:colOff>600075</xdr:colOff>
                <xdr:row>67</xdr:row>
                <xdr:rowOff>38100</xdr:rowOff>
              </to>
            </anchor>
          </objectPr>
        </oleObject>
      </mc:Choice>
      <mc:Fallback>
        <oleObject progId="Equation.3" shapeId="5124" r:id="rId9"/>
      </mc:Fallback>
    </mc:AlternateContent>
    <mc:AlternateContent xmlns:mc="http://schemas.openxmlformats.org/markup-compatibility/2006">
      <mc:Choice Requires="x14">
        <oleObject progId="Equation.3" shapeId="5125" r:id="rId11">
          <objectPr defaultSize="0" autoPict="0" r:id="rId12">
            <anchor moveWithCells="1" sizeWithCells="1">
              <from>
                <xdr:col>16</xdr:col>
                <xdr:colOff>533400</xdr:colOff>
                <xdr:row>66</xdr:row>
                <xdr:rowOff>0</xdr:rowOff>
              </from>
              <to>
                <xdr:col>17</xdr:col>
                <xdr:colOff>485775</xdr:colOff>
                <xdr:row>67</xdr:row>
                <xdr:rowOff>19050</xdr:rowOff>
              </to>
            </anchor>
          </objectPr>
        </oleObject>
      </mc:Choice>
      <mc:Fallback>
        <oleObject progId="Equation.3" shapeId="5125" r:id="rId11"/>
      </mc:Fallback>
    </mc:AlternateContent>
    <mc:AlternateContent xmlns:mc="http://schemas.openxmlformats.org/markup-compatibility/2006">
      <mc:Choice Requires="x14">
        <oleObject progId="Equation.3" shapeId="5126" r:id="rId13">
          <objectPr defaultSize="0" autoPict="0" r:id="rId14">
            <anchor moveWithCells="1" sizeWithCells="1">
              <from>
                <xdr:col>4</xdr:col>
                <xdr:colOff>314325</xdr:colOff>
                <xdr:row>98</xdr:row>
                <xdr:rowOff>161925</xdr:rowOff>
              </from>
              <to>
                <xdr:col>8</xdr:col>
                <xdr:colOff>771525</xdr:colOff>
                <xdr:row>100</xdr:row>
                <xdr:rowOff>161925</xdr:rowOff>
              </to>
            </anchor>
          </objectPr>
        </oleObject>
      </mc:Choice>
      <mc:Fallback>
        <oleObject progId="Equation.3" shapeId="5126" r:id="rId13"/>
      </mc:Fallback>
    </mc:AlternateContent>
    <mc:AlternateContent xmlns:mc="http://schemas.openxmlformats.org/markup-compatibility/2006">
      <mc:Choice Requires="x14">
        <oleObject progId="Equation.3" shapeId="5127" r:id="rId15">
          <objectPr defaultSize="0" autoPict="0" r:id="rId16">
            <anchor moveWithCells="1" sizeWithCells="1">
              <from>
                <xdr:col>15</xdr:col>
                <xdr:colOff>47625</xdr:colOff>
                <xdr:row>98</xdr:row>
                <xdr:rowOff>190500</xdr:rowOff>
              </from>
              <to>
                <xdr:col>20</xdr:col>
                <xdr:colOff>0</xdr:colOff>
                <xdr:row>100</xdr:row>
                <xdr:rowOff>123825</xdr:rowOff>
              </to>
            </anchor>
          </objectPr>
        </oleObject>
      </mc:Choice>
      <mc:Fallback>
        <oleObject progId="Equation.3" shapeId="5127" r:id="rId15"/>
      </mc:Fallback>
    </mc:AlternateContent>
    <mc:AlternateContent xmlns:mc="http://schemas.openxmlformats.org/markup-compatibility/2006">
      <mc:Choice Requires="x14">
        <oleObject progId="Equation.3" shapeId="5128" r:id="rId17">
          <objectPr defaultSize="0" autoPict="0" r:id="rId18">
            <anchor moveWithCells="1" sizeWithCells="1">
              <from>
                <xdr:col>2</xdr:col>
                <xdr:colOff>390525</xdr:colOff>
                <xdr:row>4</xdr:row>
                <xdr:rowOff>57150</xdr:rowOff>
              </from>
              <to>
                <xdr:col>2</xdr:col>
                <xdr:colOff>542925</xdr:colOff>
                <xdr:row>4</xdr:row>
                <xdr:rowOff>285750</xdr:rowOff>
              </to>
            </anchor>
          </objectPr>
        </oleObject>
      </mc:Choice>
      <mc:Fallback>
        <oleObject progId="Equation.3" shapeId="5128" r:id="rId17"/>
      </mc:Fallback>
    </mc:AlternateContent>
    <mc:AlternateContent xmlns:mc="http://schemas.openxmlformats.org/markup-compatibility/2006">
      <mc:Choice Requires="x14">
        <oleObject progId="Equation.3" shapeId="5129" r:id="rId19">
          <objectPr defaultSize="0" autoPict="0" r:id="rId20">
            <anchor moveWithCells="1" sizeWithCells="1">
              <from>
                <xdr:col>3</xdr:col>
                <xdr:colOff>504825</xdr:colOff>
                <xdr:row>3</xdr:row>
                <xdr:rowOff>152400</xdr:rowOff>
              </from>
              <to>
                <xdr:col>3</xdr:col>
                <xdr:colOff>809625</xdr:colOff>
                <xdr:row>4</xdr:row>
                <xdr:rowOff>314325</xdr:rowOff>
              </to>
            </anchor>
          </objectPr>
        </oleObject>
      </mc:Choice>
      <mc:Fallback>
        <oleObject progId="Equation.3" shapeId="5129" r:id="rId19"/>
      </mc:Fallback>
    </mc:AlternateContent>
    <mc:AlternateContent xmlns:mc="http://schemas.openxmlformats.org/markup-compatibility/2006">
      <mc:Choice Requires="x14">
        <oleObject progId="Equation.3" shapeId="5130" r:id="rId21">
          <objectPr defaultSize="0" autoPict="0" r:id="rId18">
            <anchor moveWithCells="1" sizeWithCells="1">
              <from>
                <xdr:col>2</xdr:col>
                <xdr:colOff>323850</xdr:colOff>
                <xdr:row>36</xdr:row>
                <xdr:rowOff>66675</xdr:rowOff>
              </from>
              <to>
                <xdr:col>2</xdr:col>
                <xdr:colOff>476250</xdr:colOff>
                <xdr:row>36</xdr:row>
                <xdr:rowOff>295275</xdr:rowOff>
              </to>
            </anchor>
          </objectPr>
        </oleObject>
      </mc:Choice>
      <mc:Fallback>
        <oleObject progId="Equation.3" shapeId="5130" r:id="rId21"/>
      </mc:Fallback>
    </mc:AlternateContent>
    <mc:AlternateContent xmlns:mc="http://schemas.openxmlformats.org/markup-compatibility/2006">
      <mc:Choice Requires="x14">
        <oleObject progId="Equation.3" shapeId="5131" r:id="rId22">
          <objectPr defaultSize="0" autoPict="0" r:id="rId20">
            <anchor moveWithCells="1" sizeWithCells="1">
              <from>
                <xdr:col>3</xdr:col>
                <xdr:colOff>438150</xdr:colOff>
                <xdr:row>35</xdr:row>
                <xdr:rowOff>161925</xdr:rowOff>
              </from>
              <to>
                <xdr:col>3</xdr:col>
                <xdr:colOff>742950</xdr:colOff>
                <xdr:row>36</xdr:row>
                <xdr:rowOff>323850</xdr:rowOff>
              </to>
            </anchor>
          </objectPr>
        </oleObject>
      </mc:Choice>
      <mc:Fallback>
        <oleObject progId="Equation.3" shapeId="5131" r:id="rId22"/>
      </mc:Fallback>
    </mc:AlternateContent>
    <mc:AlternateContent xmlns:mc="http://schemas.openxmlformats.org/markup-compatibility/2006">
      <mc:Choice Requires="x14">
        <oleObject progId="Equation.3" shapeId="5132" r:id="rId23">
          <objectPr defaultSize="0" autoPict="0" r:id="rId18">
            <anchor moveWithCells="1" sizeWithCells="1">
              <from>
                <xdr:col>13</xdr:col>
                <xdr:colOff>276225</xdr:colOff>
                <xdr:row>36</xdr:row>
                <xdr:rowOff>57150</xdr:rowOff>
              </from>
              <to>
                <xdr:col>13</xdr:col>
                <xdr:colOff>428625</xdr:colOff>
                <xdr:row>36</xdr:row>
                <xdr:rowOff>285750</xdr:rowOff>
              </to>
            </anchor>
          </objectPr>
        </oleObject>
      </mc:Choice>
      <mc:Fallback>
        <oleObject progId="Equation.3" shapeId="5132" r:id="rId23"/>
      </mc:Fallback>
    </mc:AlternateContent>
    <mc:AlternateContent xmlns:mc="http://schemas.openxmlformats.org/markup-compatibility/2006">
      <mc:Choice Requires="x14">
        <oleObject progId="Equation.3" shapeId="5133" r:id="rId24">
          <objectPr defaultSize="0" autoPict="0" r:id="rId20">
            <anchor moveWithCells="1" sizeWithCells="1">
              <from>
                <xdr:col>14</xdr:col>
                <xdr:colOff>390525</xdr:colOff>
                <xdr:row>35</xdr:row>
                <xdr:rowOff>152400</xdr:rowOff>
              </from>
              <to>
                <xdr:col>14</xdr:col>
                <xdr:colOff>695325</xdr:colOff>
                <xdr:row>36</xdr:row>
                <xdr:rowOff>314325</xdr:rowOff>
              </to>
            </anchor>
          </objectPr>
        </oleObject>
      </mc:Choice>
      <mc:Fallback>
        <oleObject progId="Equation.3" shapeId="5133" r:id="rId24"/>
      </mc:Fallback>
    </mc:AlternateContent>
    <mc:AlternateContent xmlns:mc="http://schemas.openxmlformats.org/markup-compatibility/2006">
      <mc:Choice Requires="x14">
        <oleObject progId="Equation.3" shapeId="5134" r:id="rId25">
          <objectPr defaultSize="0" autoPict="0" r:id="rId20">
            <anchor moveWithCells="1" sizeWithCells="1">
              <from>
                <xdr:col>4</xdr:col>
                <xdr:colOff>447675</xdr:colOff>
                <xdr:row>128</xdr:row>
                <xdr:rowOff>133350</xdr:rowOff>
              </from>
              <to>
                <xdr:col>4</xdr:col>
                <xdr:colOff>647700</xdr:colOff>
                <xdr:row>129</xdr:row>
                <xdr:rowOff>314325</xdr:rowOff>
              </to>
            </anchor>
          </objectPr>
        </oleObject>
      </mc:Choice>
      <mc:Fallback>
        <oleObject progId="Equation.3" shapeId="5134" r:id="rId25"/>
      </mc:Fallback>
    </mc:AlternateContent>
    <mc:AlternateContent xmlns:mc="http://schemas.openxmlformats.org/markup-compatibility/2006">
      <mc:Choice Requires="x14">
        <oleObject progId="Equation.3" shapeId="5135" r:id="rId26">
          <objectPr defaultSize="0" autoPict="0" r:id="rId18">
            <anchor moveWithCells="1" sizeWithCells="1">
              <from>
                <xdr:col>2</xdr:col>
                <xdr:colOff>390525</xdr:colOff>
                <xdr:row>68</xdr:row>
                <xdr:rowOff>57150</xdr:rowOff>
              </from>
              <to>
                <xdr:col>2</xdr:col>
                <xdr:colOff>542925</xdr:colOff>
                <xdr:row>68</xdr:row>
                <xdr:rowOff>285750</xdr:rowOff>
              </to>
            </anchor>
          </objectPr>
        </oleObject>
      </mc:Choice>
      <mc:Fallback>
        <oleObject progId="Equation.3" shapeId="5135" r:id="rId26"/>
      </mc:Fallback>
    </mc:AlternateContent>
    <mc:AlternateContent xmlns:mc="http://schemas.openxmlformats.org/markup-compatibility/2006">
      <mc:Choice Requires="x14">
        <oleObject progId="Equation.3" shapeId="5136" r:id="rId27">
          <objectPr defaultSize="0" autoPict="0" r:id="rId20">
            <anchor moveWithCells="1" sizeWithCells="1">
              <from>
                <xdr:col>3</xdr:col>
                <xdr:colOff>504825</xdr:colOff>
                <xdr:row>67</xdr:row>
                <xdr:rowOff>152400</xdr:rowOff>
              </from>
              <to>
                <xdr:col>3</xdr:col>
                <xdr:colOff>809625</xdr:colOff>
                <xdr:row>68</xdr:row>
                <xdr:rowOff>314325</xdr:rowOff>
              </to>
            </anchor>
          </objectPr>
        </oleObject>
      </mc:Choice>
      <mc:Fallback>
        <oleObject progId="Equation.3" shapeId="5136" r:id="rId27"/>
      </mc:Fallback>
    </mc:AlternateContent>
    <mc:AlternateContent xmlns:mc="http://schemas.openxmlformats.org/markup-compatibility/2006">
      <mc:Choice Requires="x14">
        <oleObject progId="Equation.3" shapeId="5137" r:id="rId28">
          <objectPr defaultSize="0" autoPict="0" r:id="rId18">
            <anchor moveWithCells="1" sizeWithCells="1">
              <from>
                <xdr:col>2</xdr:col>
                <xdr:colOff>390525</xdr:colOff>
                <xdr:row>101</xdr:row>
                <xdr:rowOff>57150</xdr:rowOff>
              </from>
              <to>
                <xdr:col>2</xdr:col>
                <xdr:colOff>542925</xdr:colOff>
                <xdr:row>101</xdr:row>
                <xdr:rowOff>285750</xdr:rowOff>
              </to>
            </anchor>
          </objectPr>
        </oleObject>
      </mc:Choice>
      <mc:Fallback>
        <oleObject progId="Equation.3" shapeId="5137" r:id="rId28"/>
      </mc:Fallback>
    </mc:AlternateContent>
    <mc:AlternateContent xmlns:mc="http://schemas.openxmlformats.org/markup-compatibility/2006">
      <mc:Choice Requires="x14">
        <oleObject progId="Equation.3" shapeId="5138" r:id="rId29">
          <objectPr defaultSize="0" autoPict="0" r:id="rId20">
            <anchor moveWithCells="1" sizeWithCells="1">
              <from>
                <xdr:col>3</xdr:col>
                <xdr:colOff>504825</xdr:colOff>
                <xdr:row>100</xdr:row>
                <xdr:rowOff>152400</xdr:rowOff>
              </from>
              <to>
                <xdr:col>3</xdr:col>
                <xdr:colOff>809625</xdr:colOff>
                <xdr:row>101</xdr:row>
                <xdr:rowOff>314325</xdr:rowOff>
              </to>
            </anchor>
          </objectPr>
        </oleObject>
      </mc:Choice>
      <mc:Fallback>
        <oleObject progId="Equation.3" shapeId="5138" r:id="rId29"/>
      </mc:Fallback>
    </mc:AlternateContent>
    <mc:AlternateContent xmlns:mc="http://schemas.openxmlformats.org/markup-compatibility/2006">
      <mc:Choice Requires="x14">
        <oleObject progId="Equation.3" shapeId="5139" r:id="rId30">
          <objectPr defaultSize="0" autoPict="0" r:id="rId18">
            <anchor moveWithCells="1" sizeWithCells="1">
              <from>
                <xdr:col>13</xdr:col>
                <xdr:colOff>390525</xdr:colOff>
                <xdr:row>101</xdr:row>
                <xdr:rowOff>57150</xdr:rowOff>
              </from>
              <to>
                <xdr:col>13</xdr:col>
                <xdr:colOff>542925</xdr:colOff>
                <xdr:row>101</xdr:row>
                <xdr:rowOff>285750</xdr:rowOff>
              </to>
            </anchor>
          </objectPr>
        </oleObject>
      </mc:Choice>
      <mc:Fallback>
        <oleObject progId="Equation.3" shapeId="5139" r:id="rId30"/>
      </mc:Fallback>
    </mc:AlternateContent>
    <mc:AlternateContent xmlns:mc="http://schemas.openxmlformats.org/markup-compatibility/2006">
      <mc:Choice Requires="x14">
        <oleObject progId="Equation.3" shapeId="5140" r:id="rId31">
          <objectPr defaultSize="0" autoPict="0" r:id="rId20">
            <anchor moveWithCells="1" sizeWithCells="1">
              <from>
                <xdr:col>14</xdr:col>
                <xdr:colOff>504825</xdr:colOff>
                <xdr:row>100</xdr:row>
                <xdr:rowOff>152400</xdr:rowOff>
              </from>
              <to>
                <xdr:col>15</xdr:col>
                <xdr:colOff>0</xdr:colOff>
                <xdr:row>101</xdr:row>
                <xdr:rowOff>314325</xdr:rowOff>
              </to>
            </anchor>
          </objectPr>
        </oleObject>
      </mc:Choice>
      <mc:Fallback>
        <oleObject progId="Equation.3" shapeId="5140" r:id="rId31"/>
      </mc:Fallback>
    </mc:AlternateContent>
    <mc:AlternateContent xmlns:mc="http://schemas.openxmlformats.org/markup-compatibility/2006">
      <mc:Choice Requires="x14">
        <oleObject progId="Equation.3" shapeId="5141" r:id="rId32">
          <objectPr defaultSize="0" autoPict="0" r:id="rId18">
            <anchor moveWithCells="1" sizeWithCells="1">
              <from>
                <xdr:col>13</xdr:col>
                <xdr:colOff>390525</xdr:colOff>
                <xdr:row>68</xdr:row>
                <xdr:rowOff>57150</xdr:rowOff>
              </from>
              <to>
                <xdr:col>13</xdr:col>
                <xdr:colOff>542925</xdr:colOff>
                <xdr:row>68</xdr:row>
                <xdr:rowOff>285750</xdr:rowOff>
              </to>
            </anchor>
          </objectPr>
        </oleObject>
      </mc:Choice>
      <mc:Fallback>
        <oleObject progId="Equation.3" shapeId="5141" r:id="rId32"/>
      </mc:Fallback>
    </mc:AlternateContent>
    <mc:AlternateContent xmlns:mc="http://schemas.openxmlformats.org/markup-compatibility/2006">
      <mc:Choice Requires="x14">
        <oleObject progId="Equation.3" shapeId="5142" r:id="rId33">
          <objectPr defaultSize="0" autoPict="0" r:id="rId20">
            <anchor moveWithCells="1" sizeWithCells="1">
              <from>
                <xdr:col>14</xdr:col>
                <xdr:colOff>504825</xdr:colOff>
                <xdr:row>67</xdr:row>
                <xdr:rowOff>152400</xdr:rowOff>
              </from>
              <to>
                <xdr:col>15</xdr:col>
                <xdr:colOff>0</xdr:colOff>
                <xdr:row>68</xdr:row>
                <xdr:rowOff>314325</xdr:rowOff>
              </to>
            </anchor>
          </objectPr>
        </oleObject>
      </mc:Choice>
      <mc:Fallback>
        <oleObject progId="Equation.3" shapeId="5142" r:id="rId33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L172"/>
  <sheetViews>
    <sheetView showGridLines="0" zoomScaleNormal="100" workbookViewId="0">
      <selection activeCell="E180" sqref="E180"/>
    </sheetView>
  </sheetViews>
  <sheetFormatPr baseColWidth="10" defaultColWidth="11.42578125" defaultRowHeight="12.75" x14ac:dyDescent="0.2"/>
  <cols>
    <col min="1" max="1" width="10.85546875" style="13" customWidth="1"/>
    <col min="2" max="2" width="14" style="13" bestFit="1" customWidth="1"/>
    <col min="3" max="3" width="10.85546875" style="13" customWidth="1"/>
    <col min="4" max="4" width="14.28515625" style="35" customWidth="1"/>
    <col min="5" max="5" width="12.85546875" style="35" bestFit="1" customWidth="1"/>
    <col min="6" max="6" width="12.7109375" style="35" bestFit="1" customWidth="1"/>
    <col min="7" max="7" width="19.5703125" style="35" bestFit="1" customWidth="1"/>
    <col min="8" max="9" width="10.85546875" style="35" customWidth="1"/>
    <col min="10" max="10" width="11.42578125" style="35" customWidth="1"/>
    <col min="11" max="256" width="11.42578125" style="13"/>
    <col min="257" max="257" width="10.85546875" style="13" customWidth="1"/>
    <col min="258" max="258" width="14" style="13" bestFit="1" customWidth="1"/>
    <col min="259" max="259" width="10.85546875" style="13" customWidth="1"/>
    <col min="260" max="260" width="14.28515625" style="13" customWidth="1"/>
    <col min="261" max="265" width="10.85546875" style="13" customWidth="1"/>
    <col min="266" max="266" width="11.42578125" style="13" customWidth="1"/>
    <col min="267" max="512" width="11.42578125" style="13"/>
    <col min="513" max="513" width="10.85546875" style="13" customWidth="1"/>
    <col min="514" max="514" width="14" style="13" bestFit="1" customWidth="1"/>
    <col min="515" max="515" width="10.85546875" style="13" customWidth="1"/>
    <col min="516" max="516" width="14.28515625" style="13" customWidth="1"/>
    <col min="517" max="521" width="10.85546875" style="13" customWidth="1"/>
    <col min="522" max="522" width="11.42578125" style="13" customWidth="1"/>
    <col min="523" max="768" width="11.42578125" style="13"/>
    <col min="769" max="769" width="10.85546875" style="13" customWidth="1"/>
    <col min="770" max="770" width="14" style="13" bestFit="1" customWidth="1"/>
    <col min="771" max="771" width="10.85546875" style="13" customWidth="1"/>
    <col min="772" max="772" width="14.28515625" style="13" customWidth="1"/>
    <col min="773" max="777" width="10.85546875" style="13" customWidth="1"/>
    <col min="778" max="778" width="11.42578125" style="13" customWidth="1"/>
    <col min="779" max="1024" width="11.42578125" style="13"/>
    <col min="1025" max="1025" width="10.85546875" style="13" customWidth="1"/>
    <col min="1026" max="1026" width="14" style="13" bestFit="1" customWidth="1"/>
    <col min="1027" max="1027" width="10.85546875" style="13" customWidth="1"/>
    <col min="1028" max="1028" width="14.28515625" style="13" customWidth="1"/>
    <col min="1029" max="1033" width="10.85546875" style="13" customWidth="1"/>
    <col min="1034" max="1034" width="11.42578125" style="13" customWidth="1"/>
    <col min="1035" max="1280" width="11.42578125" style="13"/>
    <col min="1281" max="1281" width="10.85546875" style="13" customWidth="1"/>
    <col min="1282" max="1282" width="14" style="13" bestFit="1" customWidth="1"/>
    <col min="1283" max="1283" width="10.85546875" style="13" customWidth="1"/>
    <col min="1284" max="1284" width="14.28515625" style="13" customWidth="1"/>
    <col min="1285" max="1289" width="10.85546875" style="13" customWidth="1"/>
    <col min="1290" max="1290" width="11.42578125" style="13" customWidth="1"/>
    <col min="1291" max="1536" width="11.42578125" style="13"/>
    <col min="1537" max="1537" width="10.85546875" style="13" customWidth="1"/>
    <col min="1538" max="1538" width="14" style="13" bestFit="1" customWidth="1"/>
    <col min="1539" max="1539" width="10.85546875" style="13" customWidth="1"/>
    <col min="1540" max="1540" width="14.28515625" style="13" customWidth="1"/>
    <col min="1541" max="1545" width="10.85546875" style="13" customWidth="1"/>
    <col min="1546" max="1546" width="11.42578125" style="13" customWidth="1"/>
    <col min="1547" max="1792" width="11.42578125" style="13"/>
    <col min="1793" max="1793" width="10.85546875" style="13" customWidth="1"/>
    <col min="1794" max="1794" width="14" style="13" bestFit="1" customWidth="1"/>
    <col min="1795" max="1795" width="10.85546875" style="13" customWidth="1"/>
    <col min="1796" max="1796" width="14.28515625" style="13" customWidth="1"/>
    <col min="1797" max="1801" width="10.85546875" style="13" customWidth="1"/>
    <col min="1802" max="1802" width="11.42578125" style="13" customWidth="1"/>
    <col min="1803" max="2048" width="11.42578125" style="13"/>
    <col min="2049" max="2049" width="10.85546875" style="13" customWidth="1"/>
    <col min="2050" max="2050" width="14" style="13" bestFit="1" customWidth="1"/>
    <col min="2051" max="2051" width="10.85546875" style="13" customWidth="1"/>
    <col min="2052" max="2052" width="14.28515625" style="13" customWidth="1"/>
    <col min="2053" max="2057" width="10.85546875" style="13" customWidth="1"/>
    <col min="2058" max="2058" width="11.42578125" style="13" customWidth="1"/>
    <col min="2059" max="2304" width="11.42578125" style="13"/>
    <col min="2305" max="2305" width="10.85546875" style="13" customWidth="1"/>
    <col min="2306" max="2306" width="14" style="13" bestFit="1" customWidth="1"/>
    <col min="2307" max="2307" width="10.85546875" style="13" customWidth="1"/>
    <col min="2308" max="2308" width="14.28515625" style="13" customWidth="1"/>
    <col min="2309" max="2313" width="10.85546875" style="13" customWidth="1"/>
    <col min="2314" max="2314" width="11.42578125" style="13" customWidth="1"/>
    <col min="2315" max="2560" width="11.42578125" style="13"/>
    <col min="2561" max="2561" width="10.85546875" style="13" customWidth="1"/>
    <col min="2562" max="2562" width="14" style="13" bestFit="1" customWidth="1"/>
    <col min="2563" max="2563" width="10.85546875" style="13" customWidth="1"/>
    <col min="2564" max="2564" width="14.28515625" style="13" customWidth="1"/>
    <col min="2565" max="2569" width="10.85546875" style="13" customWidth="1"/>
    <col min="2570" max="2570" width="11.42578125" style="13" customWidth="1"/>
    <col min="2571" max="2816" width="11.42578125" style="13"/>
    <col min="2817" max="2817" width="10.85546875" style="13" customWidth="1"/>
    <col min="2818" max="2818" width="14" style="13" bestFit="1" customWidth="1"/>
    <col min="2819" max="2819" width="10.85546875" style="13" customWidth="1"/>
    <col min="2820" max="2820" width="14.28515625" style="13" customWidth="1"/>
    <col min="2821" max="2825" width="10.85546875" style="13" customWidth="1"/>
    <col min="2826" max="2826" width="11.42578125" style="13" customWidth="1"/>
    <col min="2827" max="3072" width="11.42578125" style="13"/>
    <col min="3073" max="3073" width="10.85546875" style="13" customWidth="1"/>
    <col min="3074" max="3074" width="14" style="13" bestFit="1" customWidth="1"/>
    <col min="3075" max="3075" width="10.85546875" style="13" customWidth="1"/>
    <col min="3076" max="3076" width="14.28515625" style="13" customWidth="1"/>
    <col min="3077" max="3081" width="10.85546875" style="13" customWidth="1"/>
    <col min="3082" max="3082" width="11.42578125" style="13" customWidth="1"/>
    <col min="3083" max="3328" width="11.42578125" style="13"/>
    <col min="3329" max="3329" width="10.85546875" style="13" customWidth="1"/>
    <col min="3330" max="3330" width="14" style="13" bestFit="1" customWidth="1"/>
    <col min="3331" max="3331" width="10.85546875" style="13" customWidth="1"/>
    <col min="3332" max="3332" width="14.28515625" style="13" customWidth="1"/>
    <col min="3333" max="3337" width="10.85546875" style="13" customWidth="1"/>
    <col min="3338" max="3338" width="11.42578125" style="13" customWidth="1"/>
    <col min="3339" max="3584" width="11.42578125" style="13"/>
    <col min="3585" max="3585" width="10.85546875" style="13" customWidth="1"/>
    <col min="3586" max="3586" width="14" style="13" bestFit="1" customWidth="1"/>
    <col min="3587" max="3587" width="10.85546875" style="13" customWidth="1"/>
    <col min="3588" max="3588" width="14.28515625" style="13" customWidth="1"/>
    <col min="3589" max="3593" width="10.85546875" style="13" customWidth="1"/>
    <col min="3594" max="3594" width="11.42578125" style="13" customWidth="1"/>
    <col min="3595" max="3840" width="11.42578125" style="13"/>
    <col min="3841" max="3841" width="10.85546875" style="13" customWidth="1"/>
    <col min="3842" max="3842" width="14" style="13" bestFit="1" customWidth="1"/>
    <col min="3843" max="3843" width="10.85546875" style="13" customWidth="1"/>
    <col min="3844" max="3844" width="14.28515625" style="13" customWidth="1"/>
    <col min="3845" max="3849" width="10.85546875" style="13" customWidth="1"/>
    <col min="3850" max="3850" width="11.42578125" style="13" customWidth="1"/>
    <col min="3851" max="4096" width="11.42578125" style="13"/>
    <col min="4097" max="4097" width="10.85546875" style="13" customWidth="1"/>
    <col min="4098" max="4098" width="14" style="13" bestFit="1" customWidth="1"/>
    <col min="4099" max="4099" width="10.85546875" style="13" customWidth="1"/>
    <col min="4100" max="4100" width="14.28515625" style="13" customWidth="1"/>
    <col min="4101" max="4105" width="10.85546875" style="13" customWidth="1"/>
    <col min="4106" max="4106" width="11.42578125" style="13" customWidth="1"/>
    <col min="4107" max="4352" width="11.42578125" style="13"/>
    <col min="4353" max="4353" width="10.85546875" style="13" customWidth="1"/>
    <col min="4354" max="4354" width="14" style="13" bestFit="1" customWidth="1"/>
    <col min="4355" max="4355" width="10.85546875" style="13" customWidth="1"/>
    <col min="4356" max="4356" width="14.28515625" style="13" customWidth="1"/>
    <col min="4357" max="4361" width="10.85546875" style="13" customWidth="1"/>
    <col min="4362" max="4362" width="11.42578125" style="13" customWidth="1"/>
    <col min="4363" max="4608" width="11.42578125" style="13"/>
    <col min="4609" max="4609" width="10.85546875" style="13" customWidth="1"/>
    <col min="4610" max="4610" width="14" style="13" bestFit="1" customWidth="1"/>
    <col min="4611" max="4611" width="10.85546875" style="13" customWidth="1"/>
    <col min="4612" max="4612" width="14.28515625" style="13" customWidth="1"/>
    <col min="4613" max="4617" width="10.85546875" style="13" customWidth="1"/>
    <col min="4618" max="4618" width="11.42578125" style="13" customWidth="1"/>
    <col min="4619" max="4864" width="11.42578125" style="13"/>
    <col min="4865" max="4865" width="10.85546875" style="13" customWidth="1"/>
    <col min="4866" max="4866" width="14" style="13" bestFit="1" customWidth="1"/>
    <col min="4867" max="4867" width="10.85546875" style="13" customWidth="1"/>
    <col min="4868" max="4868" width="14.28515625" style="13" customWidth="1"/>
    <col min="4869" max="4873" width="10.85546875" style="13" customWidth="1"/>
    <col min="4874" max="4874" width="11.42578125" style="13" customWidth="1"/>
    <col min="4875" max="5120" width="11.42578125" style="13"/>
    <col min="5121" max="5121" width="10.85546875" style="13" customWidth="1"/>
    <col min="5122" max="5122" width="14" style="13" bestFit="1" customWidth="1"/>
    <col min="5123" max="5123" width="10.85546875" style="13" customWidth="1"/>
    <col min="5124" max="5124" width="14.28515625" style="13" customWidth="1"/>
    <col min="5125" max="5129" width="10.85546875" style="13" customWidth="1"/>
    <col min="5130" max="5130" width="11.42578125" style="13" customWidth="1"/>
    <col min="5131" max="5376" width="11.42578125" style="13"/>
    <col min="5377" max="5377" width="10.85546875" style="13" customWidth="1"/>
    <col min="5378" max="5378" width="14" style="13" bestFit="1" customWidth="1"/>
    <col min="5379" max="5379" width="10.85546875" style="13" customWidth="1"/>
    <col min="5380" max="5380" width="14.28515625" style="13" customWidth="1"/>
    <col min="5381" max="5385" width="10.85546875" style="13" customWidth="1"/>
    <col min="5386" max="5386" width="11.42578125" style="13" customWidth="1"/>
    <col min="5387" max="5632" width="11.42578125" style="13"/>
    <col min="5633" max="5633" width="10.85546875" style="13" customWidth="1"/>
    <col min="5634" max="5634" width="14" style="13" bestFit="1" customWidth="1"/>
    <col min="5635" max="5635" width="10.85546875" style="13" customWidth="1"/>
    <col min="5636" max="5636" width="14.28515625" style="13" customWidth="1"/>
    <col min="5637" max="5641" width="10.85546875" style="13" customWidth="1"/>
    <col min="5642" max="5642" width="11.42578125" style="13" customWidth="1"/>
    <col min="5643" max="5888" width="11.42578125" style="13"/>
    <col min="5889" max="5889" width="10.85546875" style="13" customWidth="1"/>
    <col min="5890" max="5890" width="14" style="13" bestFit="1" customWidth="1"/>
    <col min="5891" max="5891" width="10.85546875" style="13" customWidth="1"/>
    <col min="5892" max="5892" width="14.28515625" style="13" customWidth="1"/>
    <col min="5893" max="5897" width="10.85546875" style="13" customWidth="1"/>
    <col min="5898" max="5898" width="11.42578125" style="13" customWidth="1"/>
    <col min="5899" max="6144" width="11.42578125" style="13"/>
    <col min="6145" max="6145" width="10.85546875" style="13" customWidth="1"/>
    <col min="6146" max="6146" width="14" style="13" bestFit="1" customWidth="1"/>
    <col min="6147" max="6147" width="10.85546875" style="13" customWidth="1"/>
    <col min="6148" max="6148" width="14.28515625" style="13" customWidth="1"/>
    <col min="6149" max="6153" width="10.85546875" style="13" customWidth="1"/>
    <col min="6154" max="6154" width="11.42578125" style="13" customWidth="1"/>
    <col min="6155" max="6400" width="11.42578125" style="13"/>
    <col min="6401" max="6401" width="10.85546875" style="13" customWidth="1"/>
    <col min="6402" max="6402" width="14" style="13" bestFit="1" customWidth="1"/>
    <col min="6403" max="6403" width="10.85546875" style="13" customWidth="1"/>
    <col min="6404" max="6404" width="14.28515625" style="13" customWidth="1"/>
    <col min="6405" max="6409" width="10.85546875" style="13" customWidth="1"/>
    <col min="6410" max="6410" width="11.42578125" style="13" customWidth="1"/>
    <col min="6411" max="6656" width="11.42578125" style="13"/>
    <col min="6657" max="6657" width="10.85546875" style="13" customWidth="1"/>
    <col min="6658" max="6658" width="14" style="13" bestFit="1" customWidth="1"/>
    <col min="6659" max="6659" width="10.85546875" style="13" customWidth="1"/>
    <col min="6660" max="6660" width="14.28515625" style="13" customWidth="1"/>
    <col min="6661" max="6665" width="10.85546875" style="13" customWidth="1"/>
    <col min="6666" max="6666" width="11.42578125" style="13" customWidth="1"/>
    <col min="6667" max="6912" width="11.42578125" style="13"/>
    <col min="6913" max="6913" width="10.85546875" style="13" customWidth="1"/>
    <col min="6914" max="6914" width="14" style="13" bestFit="1" customWidth="1"/>
    <col min="6915" max="6915" width="10.85546875" style="13" customWidth="1"/>
    <col min="6916" max="6916" width="14.28515625" style="13" customWidth="1"/>
    <col min="6917" max="6921" width="10.85546875" style="13" customWidth="1"/>
    <col min="6922" max="6922" width="11.42578125" style="13" customWidth="1"/>
    <col min="6923" max="7168" width="11.42578125" style="13"/>
    <col min="7169" max="7169" width="10.85546875" style="13" customWidth="1"/>
    <col min="7170" max="7170" width="14" style="13" bestFit="1" customWidth="1"/>
    <col min="7171" max="7171" width="10.85546875" style="13" customWidth="1"/>
    <col min="7172" max="7172" width="14.28515625" style="13" customWidth="1"/>
    <col min="7173" max="7177" width="10.85546875" style="13" customWidth="1"/>
    <col min="7178" max="7178" width="11.42578125" style="13" customWidth="1"/>
    <col min="7179" max="7424" width="11.42578125" style="13"/>
    <col min="7425" max="7425" width="10.85546875" style="13" customWidth="1"/>
    <col min="7426" max="7426" width="14" style="13" bestFit="1" customWidth="1"/>
    <col min="7427" max="7427" width="10.85546875" style="13" customWidth="1"/>
    <col min="7428" max="7428" width="14.28515625" style="13" customWidth="1"/>
    <col min="7429" max="7433" width="10.85546875" style="13" customWidth="1"/>
    <col min="7434" max="7434" width="11.42578125" style="13" customWidth="1"/>
    <col min="7435" max="7680" width="11.42578125" style="13"/>
    <col min="7681" max="7681" width="10.85546875" style="13" customWidth="1"/>
    <col min="7682" max="7682" width="14" style="13" bestFit="1" customWidth="1"/>
    <col min="7683" max="7683" width="10.85546875" style="13" customWidth="1"/>
    <col min="7684" max="7684" width="14.28515625" style="13" customWidth="1"/>
    <col min="7685" max="7689" width="10.85546875" style="13" customWidth="1"/>
    <col min="7690" max="7690" width="11.42578125" style="13" customWidth="1"/>
    <col min="7691" max="7936" width="11.42578125" style="13"/>
    <col min="7937" max="7937" width="10.85546875" style="13" customWidth="1"/>
    <col min="7938" max="7938" width="14" style="13" bestFit="1" customWidth="1"/>
    <col min="7939" max="7939" width="10.85546875" style="13" customWidth="1"/>
    <col min="7940" max="7940" width="14.28515625" style="13" customWidth="1"/>
    <col min="7941" max="7945" width="10.85546875" style="13" customWidth="1"/>
    <col min="7946" max="7946" width="11.42578125" style="13" customWidth="1"/>
    <col min="7947" max="8192" width="11.42578125" style="13"/>
    <col min="8193" max="8193" width="10.85546875" style="13" customWidth="1"/>
    <col min="8194" max="8194" width="14" style="13" bestFit="1" customWidth="1"/>
    <col min="8195" max="8195" width="10.85546875" style="13" customWidth="1"/>
    <col min="8196" max="8196" width="14.28515625" style="13" customWidth="1"/>
    <col min="8197" max="8201" width="10.85546875" style="13" customWidth="1"/>
    <col min="8202" max="8202" width="11.42578125" style="13" customWidth="1"/>
    <col min="8203" max="8448" width="11.42578125" style="13"/>
    <col min="8449" max="8449" width="10.85546875" style="13" customWidth="1"/>
    <col min="8450" max="8450" width="14" style="13" bestFit="1" customWidth="1"/>
    <col min="8451" max="8451" width="10.85546875" style="13" customWidth="1"/>
    <col min="8452" max="8452" width="14.28515625" style="13" customWidth="1"/>
    <col min="8453" max="8457" width="10.85546875" style="13" customWidth="1"/>
    <col min="8458" max="8458" width="11.42578125" style="13" customWidth="1"/>
    <col min="8459" max="8704" width="11.42578125" style="13"/>
    <col min="8705" max="8705" width="10.85546875" style="13" customWidth="1"/>
    <col min="8706" max="8706" width="14" style="13" bestFit="1" customWidth="1"/>
    <col min="8707" max="8707" width="10.85546875" style="13" customWidth="1"/>
    <col min="8708" max="8708" width="14.28515625" style="13" customWidth="1"/>
    <col min="8709" max="8713" width="10.85546875" style="13" customWidth="1"/>
    <col min="8714" max="8714" width="11.42578125" style="13" customWidth="1"/>
    <col min="8715" max="8960" width="11.42578125" style="13"/>
    <col min="8961" max="8961" width="10.85546875" style="13" customWidth="1"/>
    <col min="8962" max="8962" width="14" style="13" bestFit="1" customWidth="1"/>
    <col min="8963" max="8963" width="10.85546875" style="13" customWidth="1"/>
    <col min="8964" max="8964" width="14.28515625" style="13" customWidth="1"/>
    <col min="8965" max="8969" width="10.85546875" style="13" customWidth="1"/>
    <col min="8970" max="8970" width="11.42578125" style="13" customWidth="1"/>
    <col min="8971" max="9216" width="11.42578125" style="13"/>
    <col min="9217" max="9217" width="10.85546875" style="13" customWidth="1"/>
    <col min="9218" max="9218" width="14" style="13" bestFit="1" customWidth="1"/>
    <col min="9219" max="9219" width="10.85546875" style="13" customWidth="1"/>
    <col min="9220" max="9220" width="14.28515625" style="13" customWidth="1"/>
    <col min="9221" max="9225" width="10.85546875" style="13" customWidth="1"/>
    <col min="9226" max="9226" width="11.42578125" style="13" customWidth="1"/>
    <col min="9227" max="9472" width="11.42578125" style="13"/>
    <col min="9473" max="9473" width="10.85546875" style="13" customWidth="1"/>
    <col min="9474" max="9474" width="14" style="13" bestFit="1" customWidth="1"/>
    <col min="9475" max="9475" width="10.85546875" style="13" customWidth="1"/>
    <col min="9476" max="9476" width="14.28515625" style="13" customWidth="1"/>
    <col min="9477" max="9481" width="10.85546875" style="13" customWidth="1"/>
    <col min="9482" max="9482" width="11.42578125" style="13" customWidth="1"/>
    <col min="9483" max="9728" width="11.42578125" style="13"/>
    <col min="9729" max="9729" width="10.85546875" style="13" customWidth="1"/>
    <col min="9730" max="9730" width="14" style="13" bestFit="1" customWidth="1"/>
    <col min="9731" max="9731" width="10.85546875" style="13" customWidth="1"/>
    <col min="9732" max="9732" width="14.28515625" style="13" customWidth="1"/>
    <col min="9733" max="9737" width="10.85546875" style="13" customWidth="1"/>
    <col min="9738" max="9738" width="11.42578125" style="13" customWidth="1"/>
    <col min="9739" max="9984" width="11.42578125" style="13"/>
    <col min="9985" max="9985" width="10.85546875" style="13" customWidth="1"/>
    <col min="9986" max="9986" width="14" style="13" bestFit="1" customWidth="1"/>
    <col min="9987" max="9987" width="10.85546875" style="13" customWidth="1"/>
    <col min="9988" max="9988" width="14.28515625" style="13" customWidth="1"/>
    <col min="9989" max="9993" width="10.85546875" style="13" customWidth="1"/>
    <col min="9994" max="9994" width="11.42578125" style="13" customWidth="1"/>
    <col min="9995" max="10240" width="11.42578125" style="13"/>
    <col min="10241" max="10241" width="10.85546875" style="13" customWidth="1"/>
    <col min="10242" max="10242" width="14" style="13" bestFit="1" customWidth="1"/>
    <col min="10243" max="10243" width="10.85546875" style="13" customWidth="1"/>
    <col min="10244" max="10244" width="14.28515625" style="13" customWidth="1"/>
    <col min="10245" max="10249" width="10.85546875" style="13" customWidth="1"/>
    <col min="10250" max="10250" width="11.42578125" style="13" customWidth="1"/>
    <col min="10251" max="10496" width="11.42578125" style="13"/>
    <col min="10497" max="10497" width="10.85546875" style="13" customWidth="1"/>
    <col min="10498" max="10498" width="14" style="13" bestFit="1" customWidth="1"/>
    <col min="10499" max="10499" width="10.85546875" style="13" customWidth="1"/>
    <col min="10500" max="10500" width="14.28515625" style="13" customWidth="1"/>
    <col min="10501" max="10505" width="10.85546875" style="13" customWidth="1"/>
    <col min="10506" max="10506" width="11.42578125" style="13" customWidth="1"/>
    <col min="10507" max="10752" width="11.42578125" style="13"/>
    <col min="10753" max="10753" width="10.85546875" style="13" customWidth="1"/>
    <col min="10754" max="10754" width="14" style="13" bestFit="1" customWidth="1"/>
    <col min="10755" max="10755" width="10.85546875" style="13" customWidth="1"/>
    <col min="10756" max="10756" width="14.28515625" style="13" customWidth="1"/>
    <col min="10757" max="10761" width="10.85546875" style="13" customWidth="1"/>
    <col min="10762" max="10762" width="11.42578125" style="13" customWidth="1"/>
    <col min="10763" max="11008" width="11.42578125" style="13"/>
    <col min="11009" max="11009" width="10.85546875" style="13" customWidth="1"/>
    <col min="11010" max="11010" width="14" style="13" bestFit="1" customWidth="1"/>
    <col min="11011" max="11011" width="10.85546875" style="13" customWidth="1"/>
    <col min="11012" max="11012" width="14.28515625" style="13" customWidth="1"/>
    <col min="11013" max="11017" width="10.85546875" style="13" customWidth="1"/>
    <col min="11018" max="11018" width="11.42578125" style="13" customWidth="1"/>
    <col min="11019" max="11264" width="11.42578125" style="13"/>
    <col min="11265" max="11265" width="10.85546875" style="13" customWidth="1"/>
    <col min="11266" max="11266" width="14" style="13" bestFit="1" customWidth="1"/>
    <col min="11267" max="11267" width="10.85546875" style="13" customWidth="1"/>
    <col min="11268" max="11268" width="14.28515625" style="13" customWidth="1"/>
    <col min="11269" max="11273" width="10.85546875" style="13" customWidth="1"/>
    <col min="11274" max="11274" width="11.42578125" style="13" customWidth="1"/>
    <col min="11275" max="11520" width="11.42578125" style="13"/>
    <col min="11521" max="11521" width="10.85546875" style="13" customWidth="1"/>
    <col min="11522" max="11522" width="14" style="13" bestFit="1" customWidth="1"/>
    <col min="11523" max="11523" width="10.85546875" style="13" customWidth="1"/>
    <col min="11524" max="11524" width="14.28515625" style="13" customWidth="1"/>
    <col min="11525" max="11529" width="10.85546875" style="13" customWidth="1"/>
    <col min="11530" max="11530" width="11.42578125" style="13" customWidth="1"/>
    <col min="11531" max="11776" width="11.42578125" style="13"/>
    <col min="11777" max="11777" width="10.85546875" style="13" customWidth="1"/>
    <col min="11778" max="11778" width="14" style="13" bestFit="1" customWidth="1"/>
    <col min="11779" max="11779" width="10.85546875" style="13" customWidth="1"/>
    <col min="11780" max="11780" width="14.28515625" style="13" customWidth="1"/>
    <col min="11781" max="11785" width="10.85546875" style="13" customWidth="1"/>
    <col min="11786" max="11786" width="11.42578125" style="13" customWidth="1"/>
    <col min="11787" max="12032" width="11.42578125" style="13"/>
    <col min="12033" max="12033" width="10.85546875" style="13" customWidth="1"/>
    <col min="12034" max="12034" width="14" style="13" bestFit="1" customWidth="1"/>
    <col min="12035" max="12035" width="10.85546875" style="13" customWidth="1"/>
    <col min="12036" max="12036" width="14.28515625" style="13" customWidth="1"/>
    <col min="12037" max="12041" width="10.85546875" style="13" customWidth="1"/>
    <col min="12042" max="12042" width="11.42578125" style="13" customWidth="1"/>
    <col min="12043" max="12288" width="11.42578125" style="13"/>
    <col min="12289" max="12289" width="10.85546875" style="13" customWidth="1"/>
    <col min="12290" max="12290" width="14" style="13" bestFit="1" customWidth="1"/>
    <col min="12291" max="12291" width="10.85546875" style="13" customWidth="1"/>
    <col min="12292" max="12292" width="14.28515625" style="13" customWidth="1"/>
    <col min="12293" max="12297" width="10.85546875" style="13" customWidth="1"/>
    <col min="12298" max="12298" width="11.42578125" style="13" customWidth="1"/>
    <col min="12299" max="12544" width="11.42578125" style="13"/>
    <col min="12545" max="12545" width="10.85546875" style="13" customWidth="1"/>
    <col min="12546" max="12546" width="14" style="13" bestFit="1" customWidth="1"/>
    <col min="12547" max="12547" width="10.85546875" style="13" customWidth="1"/>
    <col min="12548" max="12548" width="14.28515625" style="13" customWidth="1"/>
    <col min="12549" max="12553" width="10.85546875" style="13" customWidth="1"/>
    <col min="12554" max="12554" width="11.42578125" style="13" customWidth="1"/>
    <col min="12555" max="12800" width="11.42578125" style="13"/>
    <col min="12801" max="12801" width="10.85546875" style="13" customWidth="1"/>
    <col min="12802" max="12802" width="14" style="13" bestFit="1" customWidth="1"/>
    <col min="12803" max="12803" width="10.85546875" style="13" customWidth="1"/>
    <col min="12804" max="12804" width="14.28515625" style="13" customWidth="1"/>
    <col min="12805" max="12809" width="10.85546875" style="13" customWidth="1"/>
    <col min="12810" max="12810" width="11.42578125" style="13" customWidth="1"/>
    <col min="12811" max="13056" width="11.42578125" style="13"/>
    <col min="13057" max="13057" width="10.85546875" style="13" customWidth="1"/>
    <col min="13058" max="13058" width="14" style="13" bestFit="1" customWidth="1"/>
    <col min="13059" max="13059" width="10.85546875" style="13" customWidth="1"/>
    <col min="13060" max="13060" width="14.28515625" style="13" customWidth="1"/>
    <col min="13061" max="13065" width="10.85546875" style="13" customWidth="1"/>
    <col min="13066" max="13066" width="11.42578125" style="13" customWidth="1"/>
    <col min="13067" max="13312" width="11.42578125" style="13"/>
    <col min="13313" max="13313" width="10.85546875" style="13" customWidth="1"/>
    <col min="13314" max="13314" width="14" style="13" bestFit="1" customWidth="1"/>
    <col min="13315" max="13315" width="10.85546875" style="13" customWidth="1"/>
    <col min="13316" max="13316" width="14.28515625" style="13" customWidth="1"/>
    <col min="13317" max="13321" width="10.85546875" style="13" customWidth="1"/>
    <col min="13322" max="13322" width="11.42578125" style="13" customWidth="1"/>
    <col min="13323" max="13568" width="11.42578125" style="13"/>
    <col min="13569" max="13569" width="10.85546875" style="13" customWidth="1"/>
    <col min="13570" max="13570" width="14" style="13" bestFit="1" customWidth="1"/>
    <col min="13571" max="13571" width="10.85546875" style="13" customWidth="1"/>
    <col min="13572" max="13572" width="14.28515625" style="13" customWidth="1"/>
    <col min="13573" max="13577" width="10.85546875" style="13" customWidth="1"/>
    <col min="13578" max="13578" width="11.42578125" style="13" customWidth="1"/>
    <col min="13579" max="13824" width="11.42578125" style="13"/>
    <col min="13825" max="13825" width="10.85546875" style="13" customWidth="1"/>
    <col min="13826" max="13826" width="14" style="13" bestFit="1" customWidth="1"/>
    <col min="13827" max="13827" width="10.85546875" style="13" customWidth="1"/>
    <col min="13828" max="13828" width="14.28515625" style="13" customWidth="1"/>
    <col min="13829" max="13833" width="10.85546875" style="13" customWidth="1"/>
    <col min="13834" max="13834" width="11.42578125" style="13" customWidth="1"/>
    <col min="13835" max="14080" width="11.42578125" style="13"/>
    <col min="14081" max="14081" width="10.85546875" style="13" customWidth="1"/>
    <col min="14082" max="14082" width="14" style="13" bestFit="1" customWidth="1"/>
    <col min="14083" max="14083" width="10.85546875" style="13" customWidth="1"/>
    <col min="14084" max="14084" width="14.28515625" style="13" customWidth="1"/>
    <col min="14085" max="14089" width="10.85546875" style="13" customWidth="1"/>
    <col min="14090" max="14090" width="11.42578125" style="13" customWidth="1"/>
    <col min="14091" max="14336" width="11.42578125" style="13"/>
    <col min="14337" max="14337" width="10.85546875" style="13" customWidth="1"/>
    <col min="14338" max="14338" width="14" style="13" bestFit="1" customWidth="1"/>
    <col min="14339" max="14339" width="10.85546875" style="13" customWidth="1"/>
    <col min="14340" max="14340" width="14.28515625" style="13" customWidth="1"/>
    <col min="14341" max="14345" width="10.85546875" style="13" customWidth="1"/>
    <col min="14346" max="14346" width="11.42578125" style="13" customWidth="1"/>
    <col min="14347" max="14592" width="11.42578125" style="13"/>
    <col min="14593" max="14593" width="10.85546875" style="13" customWidth="1"/>
    <col min="14594" max="14594" width="14" style="13" bestFit="1" customWidth="1"/>
    <col min="14595" max="14595" width="10.85546875" style="13" customWidth="1"/>
    <col min="14596" max="14596" width="14.28515625" style="13" customWidth="1"/>
    <col min="14597" max="14601" width="10.85546875" style="13" customWidth="1"/>
    <col min="14602" max="14602" width="11.42578125" style="13" customWidth="1"/>
    <col min="14603" max="14848" width="11.42578125" style="13"/>
    <col min="14849" max="14849" width="10.85546875" style="13" customWidth="1"/>
    <col min="14850" max="14850" width="14" style="13" bestFit="1" customWidth="1"/>
    <col min="14851" max="14851" width="10.85546875" style="13" customWidth="1"/>
    <col min="14852" max="14852" width="14.28515625" style="13" customWidth="1"/>
    <col min="14853" max="14857" width="10.85546875" style="13" customWidth="1"/>
    <col min="14858" max="14858" width="11.42578125" style="13" customWidth="1"/>
    <col min="14859" max="15104" width="11.42578125" style="13"/>
    <col min="15105" max="15105" width="10.85546875" style="13" customWidth="1"/>
    <col min="15106" max="15106" width="14" style="13" bestFit="1" customWidth="1"/>
    <col min="15107" max="15107" width="10.85546875" style="13" customWidth="1"/>
    <col min="15108" max="15108" width="14.28515625" style="13" customWidth="1"/>
    <col min="15109" max="15113" width="10.85546875" style="13" customWidth="1"/>
    <col min="15114" max="15114" width="11.42578125" style="13" customWidth="1"/>
    <col min="15115" max="15360" width="11.42578125" style="13"/>
    <col min="15361" max="15361" width="10.85546875" style="13" customWidth="1"/>
    <col min="15362" max="15362" width="14" style="13" bestFit="1" customWidth="1"/>
    <col min="15363" max="15363" width="10.85546875" style="13" customWidth="1"/>
    <col min="15364" max="15364" width="14.28515625" style="13" customWidth="1"/>
    <col min="15365" max="15369" width="10.85546875" style="13" customWidth="1"/>
    <col min="15370" max="15370" width="11.42578125" style="13" customWidth="1"/>
    <col min="15371" max="15616" width="11.42578125" style="13"/>
    <col min="15617" max="15617" width="10.85546875" style="13" customWidth="1"/>
    <col min="15618" max="15618" width="14" style="13" bestFit="1" customWidth="1"/>
    <col min="15619" max="15619" width="10.85546875" style="13" customWidth="1"/>
    <col min="15620" max="15620" width="14.28515625" style="13" customWidth="1"/>
    <col min="15621" max="15625" width="10.85546875" style="13" customWidth="1"/>
    <col min="15626" max="15626" width="11.42578125" style="13" customWidth="1"/>
    <col min="15627" max="15872" width="11.42578125" style="13"/>
    <col min="15873" max="15873" width="10.85546875" style="13" customWidth="1"/>
    <col min="15874" max="15874" width="14" style="13" bestFit="1" customWidth="1"/>
    <col min="15875" max="15875" width="10.85546875" style="13" customWidth="1"/>
    <col min="15876" max="15876" width="14.28515625" style="13" customWidth="1"/>
    <col min="15877" max="15881" width="10.85546875" style="13" customWidth="1"/>
    <col min="15882" max="15882" width="11.42578125" style="13" customWidth="1"/>
    <col min="15883" max="16128" width="11.42578125" style="13"/>
    <col min="16129" max="16129" width="10.85546875" style="13" customWidth="1"/>
    <col min="16130" max="16130" width="14" style="13" bestFit="1" customWidth="1"/>
    <col min="16131" max="16131" width="10.85546875" style="13" customWidth="1"/>
    <col min="16132" max="16132" width="14.28515625" style="13" customWidth="1"/>
    <col min="16133" max="16137" width="10.85546875" style="13" customWidth="1"/>
    <col min="16138" max="16138" width="11.42578125" style="13" customWidth="1"/>
    <col min="16139" max="16384" width="11.42578125" style="13"/>
  </cols>
  <sheetData>
    <row r="3" spans="1:10" ht="18" x14ac:dyDescent="0.25">
      <c r="A3" s="1" t="s">
        <v>33</v>
      </c>
      <c r="D3" s="13"/>
    </row>
    <row r="4" spans="1:10" ht="13.5" thickBot="1" x14ac:dyDescent="0.25">
      <c r="D4" s="36"/>
    </row>
    <row r="5" spans="1:10" ht="27" customHeight="1" thickBot="1" x14ac:dyDescent="0.25">
      <c r="A5" s="6" t="s">
        <v>2</v>
      </c>
      <c r="B5" s="37" t="s">
        <v>3</v>
      </c>
      <c r="C5" s="37"/>
      <c r="D5" s="38"/>
      <c r="E5" s="39" t="s">
        <v>17</v>
      </c>
      <c r="F5" s="38" t="s">
        <v>18</v>
      </c>
      <c r="G5" s="38" t="s">
        <v>19</v>
      </c>
      <c r="H5" s="38" t="s">
        <v>20</v>
      </c>
      <c r="I5" s="40" t="s">
        <v>21</v>
      </c>
    </row>
    <row r="6" spans="1:10" ht="15" x14ac:dyDescent="0.2">
      <c r="A6" s="96"/>
      <c r="B6" s="97">
        <v>40360</v>
      </c>
      <c r="C6" s="140">
        <v>269007</v>
      </c>
      <c r="D6" s="98"/>
      <c r="E6" s="99"/>
      <c r="F6" s="99"/>
      <c r="G6" s="99"/>
      <c r="H6" s="99"/>
      <c r="I6" s="100"/>
    </row>
    <row r="7" spans="1:10" ht="15" x14ac:dyDescent="0.2">
      <c r="A7" s="41"/>
      <c r="B7" s="31">
        <v>40391</v>
      </c>
      <c r="C7" s="140">
        <v>342205</v>
      </c>
      <c r="D7" s="42">
        <f>AVERAGE($C$6:C6)</f>
        <v>269007</v>
      </c>
      <c r="E7" s="42">
        <f>C7-D7</f>
        <v>73198</v>
      </c>
      <c r="F7" s="42">
        <f>ABS(E7)</f>
        <v>73198</v>
      </c>
      <c r="G7" s="42">
        <f>E7^2</f>
        <v>5357947204</v>
      </c>
      <c r="H7" s="45">
        <f>F7/C7</f>
        <v>0.21390102423985621</v>
      </c>
      <c r="I7" s="46">
        <f>E7/C7</f>
        <v>0.21390102423985621</v>
      </c>
    </row>
    <row r="8" spans="1:10" ht="15" x14ac:dyDescent="0.2">
      <c r="A8" s="41"/>
      <c r="B8" s="31">
        <v>40422</v>
      </c>
      <c r="C8" s="140">
        <v>655927</v>
      </c>
      <c r="D8" s="42">
        <f>AVERAGE($C$6:C7)</f>
        <v>305606</v>
      </c>
      <c r="E8" s="42">
        <f t="shared" ref="E8:E29" si="0">C8-D8</f>
        <v>350321</v>
      </c>
      <c r="F8" s="42">
        <f t="shared" ref="F8:F29" si="1">ABS(E8)</f>
        <v>350321</v>
      </c>
      <c r="G8" s="42">
        <f t="shared" ref="G8:G29" si="2">E8^2</f>
        <v>122724803041</v>
      </c>
      <c r="H8" s="45">
        <f t="shared" ref="H8:H29" si="3">F8/C8</f>
        <v>0.53408534791219142</v>
      </c>
      <c r="I8" s="46">
        <f>E8/C8</f>
        <v>0.53408534791219142</v>
      </c>
    </row>
    <row r="9" spans="1:10" ht="15" x14ac:dyDescent="0.2">
      <c r="A9" s="41"/>
      <c r="B9" s="31">
        <v>40452</v>
      </c>
      <c r="C9" s="140">
        <v>1615327</v>
      </c>
      <c r="D9" s="42">
        <f>AVERAGE($C$6:C8)</f>
        <v>422379.66666666669</v>
      </c>
      <c r="E9" s="42">
        <f t="shared" si="0"/>
        <v>1192947.3333333333</v>
      </c>
      <c r="F9" s="42">
        <f t="shared" si="1"/>
        <v>1192947.3333333333</v>
      </c>
      <c r="G9" s="42">
        <f t="shared" si="2"/>
        <v>1423123340107.1108</v>
      </c>
      <c r="H9" s="45">
        <f t="shared" si="3"/>
        <v>0.73851754680837578</v>
      </c>
      <c r="I9" s="46">
        <f>E9/C9</f>
        <v>0.73851754680837578</v>
      </c>
    </row>
    <row r="10" spans="1:10" ht="15" x14ac:dyDescent="0.2">
      <c r="A10" s="47"/>
      <c r="B10" s="31">
        <v>40483</v>
      </c>
      <c r="C10" s="140">
        <v>935555</v>
      </c>
      <c r="D10" s="42">
        <f>AVERAGE($C$6:C9)</f>
        <v>720616.5</v>
      </c>
      <c r="E10" s="42">
        <f t="shared" si="0"/>
        <v>214938.5</v>
      </c>
      <c r="F10" s="42">
        <f t="shared" si="1"/>
        <v>214938.5</v>
      </c>
      <c r="G10" s="42">
        <f t="shared" si="2"/>
        <v>46198558782.25</v>
      </c>
      <c r="H10" s="45">
        <f t="shared" si="3"/>
        <v>0.22974437633276504</v>
      </c>
      <c r="I10" s="46">
        <f t="shared" ref="I10:I29" si="4">E10/C10</f>
        <v>0.22974437633276504</v>
      </c>
    </row>
    <row r="11" spans="1:10" ht="15" x14ac:dyDescent="0.2">
      <c r="A11" s="47"/>
      <c r="B11" s="31">
        <v>40513</v>
      </c>
      <c r="C11" s="140">
        <v>225520</v>
      </c>
      <c r="D11" s="42">
        <f>AVERAGE($C$6:C10)</f>
        <v>763604.2</v>
      </c>
      <c r="E11" s="42">
        <f t="shared" si="0"/>
        <v>-538084.19999999995</v>
      </c>
      <c r="F11" s="42">
        <f t="shared" si="1"/>
        <v>538084.19999999995</v>
      </c>
      <c r="G11" s="42">
        <f t="shared" si="2"/>
        <v>289534606289.63995</v>
      </c>
      <c r="H11" s="45">
        <f t="shared" si="3"/>
        <v>2.3859710890386658</v>
      </c>
      <c r="I11" s="46">
        <f t="shared" si="4"/>
        <v>-2.3859710890386658</v>
      </c>
    </row>
    <row r="12" spans="1:10" ht="15" x14ac:dyDescent="0.2">
      <c r="A12" s="47"/>
      <c r="B12" s="31">
        <v>40544</v>
      </c>
      <c r="C12" s="140">
        <v>551953</v>
      </c>
      <c r="D12" s="42">
        <f>AVERAGE($C$6:C11)</f>
        <v>673923.5</v>
      </c>
      <c r="E12" s="42">
        <f t="shared" si="0"/>
        <v>-121970.5</v>
      </c>
      <c r="F12" s="42">
        <f t="shared" si="1"/>
        <v>121970.5</v>
      </c>
      <c r="G12" s="42">
        <f t="shared" si="2"/>
        <v>14876802870.25</v>
      </c>
      <c r="H12" s="45">
        <f t="shared" si="3"/>
        <v>0.22097986603931857</v>
      </c>
      <c r="I12" s="46">
        <f t="shared" si="4"/>
        <v>-0.22097986603931857</v>
      </c>
      <c r="J12" s="48"/>
    </row>
    <row r="13" spans="1:10" ht="15" x14ac:dyDescent="0.2">
      <c r="A13" s="47"/>
      <c r="B13" s="31">
        <v>40575</v>
      </c>
      <c r="C13" s="140">
        <v>1789537</v>
      </c>
      <c r="D13" s="42">
        <f>AVERAGE($C$6:C12)</f>
        <v>656499.14285714284</v>
      </c>
      <c r="E13" s="42">
        <f t="shared" si="0"/>
        <v>1133037.8571428573</v>
      </c>
      <c r="F13" s="42">
        <f t="shared" si="1"/>
        <v>1133037.8571428573</v>
      </c>
      <c r="G13" s="42">
        <f t="shared" si="2"/>
        <v>1283774785718.8779</v>
      </c>
      <c r="H13" s="45">
        <f t="shared" si="3"/>
        <v>0.6331458120971275</v>
      </c>
      <c r="I13" s="46">
        <f t="shared" si="4"/>
        <v>0.6331458120971275</v>
      </c>
      <c r="J13" s="48"/>
    </row>
    <row r="14" spans="1:10" ht="15" x14ac:dyDescent="0.2">
      <c r="A14" s="47"/>
      <c r="B14" s="31">
        <v>40603</v>
      </c>
      <c r="C14" s="140">
        <v>1572789</v>
      </c>
      <c r="D14" s="42">
        <f>AVERAGE($C$6:C13)</f>
        <v>798128.875</v>
      </c>
      <c r="E14" s="42">
        <f t="shared" si="0"/>
        <v>774660.125</v>
      </c>
      <c r="F14" s="42">
        <f t="shared" si="1"/>
        <v>774660.125</v>
      </c>
      <c r="G14" s="42">
        <f t="shared" si="2"/>
        <v>600098309265.01562</v>
      </c>
      <c r="H14" s="45">
        <f t="shared" si="3"/>
        <v>0.49253912953358653</v>
      </c>
      <c r="I14" s="46">
        <f t="shared" si="4"/>
        <v>0.49253912953358653</v>
      </c>
      <c r="J14" s="48"/>
    </row>
    <row r="15" spans="1:10" ht="15" x14ac:dyDescent="0.2">
      <c r="A15" s="47"/>
      <c r="B15" s="31">
        <v>40634</v>
      </c>
      <c r="C15" s="140">
        <v>1468446</v>
      </c>
      <c r="D15" s="42">
        <f>AVERAGE($C$6:C14)</f>
        <v>884202.22222222225</v>
      </c>
      <c r="E15" s="42">
        <f t="shared" si="0"/>
        <v>584243.77777777775</v>
      </c>
      <c r="F15" s="42">
        <f t="shared" si="1"/>
        <v>584243.77777777775</v>
      </c>
      <c r="G15" s="42">
        <f t="shared" si="2"/>
        <v>341340791872.04938</v>
      </c>
      <c r="H15" s="45">
        <f t="shared" si="3"/>
        <v>0.39786534729760425</v>
      </c>
      <c r="I15" s="46">
        <f t="shared" si="4"/>
        <v>0.39786534729760425</v>
      </c>
      <c r="J15" s="48"/>
    </row>
    <row r="16" spans="1:10" ht="15" x14ac:dyDescent="0.2">
      <c r="A16" s="47"/>
      <c r="B16" s="31">
        <v>40664</v>
      </c>
      <c r="C16" s="140">
        <v>1863631</v>
      </c>
      <c r="D16" s="42">
        <f>AVERAGE($C$6:C15)</f>
        <v>942626.6</v>
      </c>
      <c r="E16" s="42">
        <f t="shared" si="0"/>
        <v>921004.4</v>
      </c>
      <c r="F16" s="42">
        <f t="shared" si="1"/>
        <v>921004.4</v>
      </c>
      <c r="G16" s="42">
        <f t="shared" si="2"/>
        <v>848249104819.35999</v>
      </c>
      <c r="H16" s="45">
        <f t="shared" si="3"/>
        <v>0.49419890525538585</v>
      </c>
      <c r="I16" s="46">
        <f t="shared" si="4"/>
        <v>0.49419890525538585</v>
      </c>
      <c r="J16" s="48"/>
    </row>
    <row r="17" spans="1:12" ht="15" x14ac:dyDescent="0.2">
      <c r="A17" s="47"/>
      <c r="B17" s="31">
        <v>40695</v>
      </c>
      <c r="C17" s="140">
        <v>1286818</v>
      </c>
      <c r="D17" s="42">
        <f>AVERAGE($C$6:C16)</f>
        <v>1026354.2727272727</v>
      </c>
      <c r="E17" s="42">
        <f t="shared" si="0"/>
        <v>260463.72727272729</v>
      </c>
      <c r="F17" s="42">
        <f t="shared" si="1"/>
        <v>260463.72727272729</v>
      </c>
      <c r="G17" s="42">
        <f t="shared" si="2"/>
        <v>67841353224.801666</v>
      </c>
      <c r="H17" s="45">
        <f t="shared" si="3"/>
        <v>0.20240914198645596</v>
      </c>
      <c r="I17" s="46">
        <f t="shared" si="4"/>
        <v>0.20240914198645596</v>
      </c>
      <c r="J17" s="50"/>
    </row>
    <row r="18" spans="1:12" ht="15" x14ac:dyDescent="0.2">
      <c r="A18" s="47"/>
      <c r="B18" s="31">
        <v>40725</v>
      </c>
      <c r="C18" s="140">
        <v>2039365</v>
      </c>
      <c r="D18" s="42">
        <f>AVERAGE($C$6:C17)</f>
        <v>1048059.5833333334</v>
      </c>
      <c r="E18" s="42">
        <f t="shared" si="0"/>
        <v>991305.41666666663</v>
      </c>
      <c r="F18" s="42">
        <f t="shared" si="1"/>
        <v>991305.41666666663</v>
      </c>
      <c r="G18" s="42">
        <f t="shared" si="2"/>
        <v>982686429112.67358</v>
      </c>
      <c r="H18" s="45">
        <f t="shared" si="3"/>
        <v>0.48608533375176421</v>
      </c>
      <c r="I18" s="46">
        <f t="shared" si="4"/>
        <v>0.48608533375176421</v>
      </c>
      <c r="J18" s="48"/>
    </row>
    <row r="19" spans="1:12" ht="15" x14ac:dyDescent="0.2">
      <c r="A19" s="47"/>
      <c r="B19" s="31">
        <v>40756</v>
      </c>
      <c r="C19" s="140">
        <v>1493137</v>
      </c>
      <c r="D19" s="42">
        <f>AVERAGE($C$6:C18)</f>
        <v>1124313.8461538462</v>
      </c>
      <c r="E19" s="42">
        <f t="shared" si="0"/>
        <v>368823.15384615376</v>
      </c>
      <c r="F19" s="42">
        <f t="shared" si="1"/>
        <v>368823.15384615376</v>
      </c>
      <c r="G19" s="42">
        <f t="shared" si="2"/>
        <v>136030518813.02361</v>
      </c>
      <c r="H19" s="45">
        <f t="shared" si="3"/>
        <v>0.24701226601855941</v>
      </c>
      <c r="I19" s="46">
        <f t="shared" si="4"/>
        <v>0.24701226601855941</v>
      </c>
      <c r="J19" s="48"/>
    </row>
    <row r="20" spans="1:12" ht="15" x14ac:dyDescent="0.2">
      <c r="A20" s="47"/>
      <c r="B20" s="31">
        <v>40787</v>
      </c>
      <c r="C20" s="140">
        <v>1960898</v>
      </c>
      <c r="D20" s="42">
        <f>AVERAGE($C$6:C19)</f>
        <v>1150658.357142857</v>
      </c>
      <c r="E20" s="42">
        <f t="shared" si="0"/>
        <v>810239.64285714296</v>
      </c>
      <c r="F20" s="42">
        <f t="shared" si="1"/>
        <v>810239.64285714296</v>
      </c>
      <c r="G20" s="42">
        <f t="shared" si="2"/>
        <v>656488278857.27063</v>
      </c>
      <c r="H20" s="45">
        <f t="shared" si="3"/>
        <v>0.41319826062199205</v>
      </c>
      <c r="I20" s="46">
        <f t="shared" si="4"/>
        <v>0.41319826062199205</v>
      </c>
      <c r="J20" s="48"/>
    </row>
    <row r="21" spans="1:12" ht="15" x14ac:dyDescent="0.2">
      <c r="A21" s="47"/>
      <c r="B21" s="31">
        <v>40817</v>
      </c>
      <c r="C21" s="140">
        <v>2380780</v>
      </c>
      <c r="D21" s="42">
        <f>AVERAGE($C$6:C20)</f>
        <v>1204674.3333333333</v>
      </c>
      <c r="E21" s="42">
        <f t="shared" si="0"/>
        <v>1176105.6666666667</v>
      </c>
      <c r="F21" s="42">
        <f t="shared" si="1"/>
        <v>1176105.6666666667</v>
      </c>
      <c r="G21" s="42">
        <f t="shared" si="2"/>
        <v>1383224539165.4446</v>
      </c>
      <c r="H21" s="45">
        <f t="shared" si="3"/>
        <v>0.49400014561054223</v>
      </c>
      <c r="I21" s="46">
        <f t="shared" si="4"/>
        <v>0.49400014561054223</v>
      </c>
      <c r="J21" s="48"/>
    </row>
    <row r="22" spans="1:12" ht="15" x14ac:dyDescent="0.2">
      <c r="A22" s="47"/>
      <c r="B22" s="31">
        <v>40848</v>
      </c>
      <c r="C22" s="140">
        <v>1374066</v>
      </c>
      <c r="D22" s="42">
        <f>AVERAGE($C$6:C21)</f>
        <v>1278180.9375</v>
      </c>
      <c r="E22" s="42">
        <f t="shared" si="0"/>
        <v>95885.0625</v>
      </c>
      <c r="F22" s="42">
        <f t="shared" si="1"/>
        <v>95885.0625</v>
      </c>
      <c r="G22" s="42">
        <f t="shared" si="2"/>
        <v>9193945210.6289062</v>
      </c>
      <c r="H22" s="45">
        <f t="shared" si="3"/>
        <v>6.9781991913052205E-2</v>
      </c>
      <c r="I22" s="46">
        <f t="shared" si="4"/>
        <v>6.9781991913052205E-2</v>
      </c>
      <c r="J22" s="48"/>
    </row>
    <row r="23" spans="1:12" ht="15" x14ac:dyDescent="0.2">
      <c r="A23" s="47"/>
      <c r="B23" s="31">
        <v>40878</v>
      </c>
      <c r="C23" s="140">
        <v>686126</v>
      </c>
      <c r="D23" s="42">
        <f>AVERAGE($C$6:C22)</f>
        <v>1283821.2352941176</v>
      </c>
      <c r="E23" s="42">
        <f t="shared" si="0"/>
        <v>-597695.23529411759</v>
      </c>
      <c r="F23" s="42">
        <f t="shared" si="1"/>
        <v>597695.23529411759</v>
      </c>
      <c r="G23" s="42">
        <f t="shared" si="2"/>
        <v>357239594293.29059</v>
      </c>
      <c r="H23" s="45">
        <f t="shared" si="3"/>
        <v>0.87111585232758648</v>
      </c>
      <c r="I23" s="46">
        <f t="shared" si="4"/>
        <v>-0.87111585232758648</v>
      </c>
    </row>
    <row r="24" spans="1:12" ht="15" x14ac:dyDescent="0.2">
      <c r="A24" s="47"/>
      <c r="B24" s="31">
        <v>40909</v>
      </c>
      <c r="C24" s="140">
        <v>1710174</v>
      </c>
      <c r="D24" s="42">
        <f>AVERAGE($C$6:C23)</f>
        <v>1250615.9444444445</v>
      </c>
      <c r="E24" s="42">
        <f t="shared" si="0"/>
        <v>459558.0555555555</v>
      </c>
      <c r="F24" s="42">
        <f t="shared" si="1"/>
        <v>459558.0555555555</v>
      </c>
      <c r="G24" s="42">
        <f t="shared" si="2"/>
        <v>211193606426.00305</v>
      </c>
      <c r="H24" s="45">
        <f t="shared" si="3"/>
        <v>0.26872005746523775</v>
      </c>
      <c r="I24" s="46">
        <f t="shared" si="4"/>
        <v>0.26872005746523775</v>
      </c>
    </row>
    <row r="25" spans="1:12" ht="15" x14ac:dyDescent="0.2">
      <c r="A25" s="47"/>
      <c r="B25" s="31">
        <v>40940</v>
      </c>
      <c r="C25" s="140">
        <v>1088493</v>
      </c>
      <c r="D25" s="42">
        <f>AVERAGE($C$6:C24)</f>
        <v>1274803.2105263157</v>
      </c>
      <c r="E25" s="42">
        <f t="shared" si="0"/>
        <v>-186310.21052631573</v>
      </c>
      <c r="F25" s="42">
        <f t="shared" si="1"/>
        <v>186310.21052631573</v>
      </c>
      <c r="G25" s="42">
        <f t="shared" si="2"/>
        <v>34711494546.360085</v>
      </c>
      <c r="H25" s="45">
        <f t="shared" si="3"/>
        <v>0.17116344388647031</v>
      </c>
      <c r="I25" s="46">
        <f t="shared" si="4"/>
        <v>-0.17116344388647031</v>
      </c>
    </row>
    <row r="26" spans="1:12" ht="15" x14ac:dyDescent="0.2">
      <c r="A26" s="47"/>
      <c r="B26" s="31">
        <v>40969</v>
      </c>
      <c r="C26" s="140">
        <v>1256007</v>
      </c>
      <c r="D26" s="42">
        <f>AVERAGE($C$6:C25)</f>
        <v>1265487.7</v>
      </c>
      <c r="E26" s="42">
        <f t="shared" si="0"/>
        <v>-9480.6999999999534</v>
      </c>
      <c r="F26" s="42">
        <f t="shared" si="1"/>
        <v>9480.6999999999534</v>
      </c>
      <c r="G26" s="42">
        <f t="shared" si="2"/>
        <v>89883672.489999115</v>
      </c>
      <c r="H26" s="45">
        <f t="shared" si="3"/>
        <v>7.5482859570049797E-3</v>
      </c>
      <c r="I26" s="46">
        <f t="shared" si="4"/>
        <v>-7.5482859570049797E-3</v>
      </c>
    </row>
    <row r="27" spans="1:12" ht="15" x14ac:dyDescent="0.2">
      <c r="A27" s="47"/>
      <c r="B27" s="31">
        <v>41000</v>
      </c>
      <c r="C27" s="140">
        <v>1718040</v>
      </c>
      <c r="D27" s="42">
        <f>AVERAGE($C$6:C26)</f>
        <v>1265036.2380952381</v>
      </c>
      <c r="E27" s="42">
        <f t="shared" si="0"/>
        <v>453003.76190476189</v>
      </c>
      <c r="F27" s="42">
        <f t="shared" si="1"/>
        <v>453003.76190476189</v>
      </c>
      <c r="G27" s="42">
        <f t="shared" si="2"/>
        <v>205212408299.86621</v>
      </c>
      <c r="H27" s="45">
        <f t="shared" si="3"/>
        <v>0.26367474674906399</v>
      </c>
      <c r="I27" s="46">
        <f t="shared" si="4"/>
        <v>0.26367474674906399</v>
      </c>
    </row>
    <row r="28" spans="1:12" ht="15" x14ac:dyDescent="0.2">
      <c r="A28" s="47"/>
      <c r="B28" s="31">
        <v>41030</v>
      </c>
      <c r="C28" s="140">
        <v>1343653</v>
      </c>
      <c r="D28" s="42">
        <f>AVERAGE($C$6:C27)</f>
        <v>1285627.3181818181</v>
      </c>
      <c r="E28" s="42">
        <f t="shared" si="0"/>
        <v>58025.681818181882</v>
      </c>
      <c r="F28" s="42">
        <f t="shared" si="1"/>
        <v>58025.681818181882</v>
      </c>
      <c r="G28" s="42">
        <f t="shared" si="2"/>
        <v>3366979750.4648833</v>
      </c>
      <c r="H28" s="45">
        <f t="shared" si="3"/>
        <v>4.318502010428428E-2</v>
      </c>
      <c r="I28" s="46">
        <f t="shared" si="4"/>
        <v>4.318502010428428E-2</v>
      </c>
    </row>
    <row r="29" spans="1:12" ht="15.75" thickBot="1" x14ac:dyDescent="0.25">
      <c r="A29" s="53"/>
      <c r="B29" s="80">
        <v>41061</v>
      </c>
      <c r="C29" s="140">
        <v>1910419</v>
      </c>
      <c r="D29" s="54">
        <f>AVERAGE($C$6:C28)</f>
        <v>1288150.1739130435</v>
      </c>
      <c r="E29" s="54">
        <f t="shared" si="0"/>
        <v>622268.82608695654</v>
      </c>
      <c r="F29" s="54">
        <f t="shared" si="1"/>
        <v>622268.82608695654</v>
      </c>
      <c r="G29" s="54">
        <f t="shared" si="2"/>
        <v>387218491919.63898</v>
      </c>
      <c r="H29" s="55">
        <f t="shared" si="3"/>
        <v>0.32572374232404333</v>
      </c>
      <c r="I29" s="56">
        <f t="shared" si="4"/>
        <v>0.32572374232404333</v>
      </c>
    </row>
    <row r="30" spans="1:12" s="35" customFormat="1" ht="13.5" thickBot="1" x14ac:dyDescent="0.25">
      <c r="A30" s="49"/>
      <c r="B30" s="57"/>
      <c r="C30" s="58"/>
      <c r="D30" s="70">
        <f>AVERAGE($C$6:C29)</f>
        <v>1314078.0416666667</v>
      </c>
      <c r="E30" s="42"/>
      <c r="F30" s="71">
        <f>AVERAGE(F7:F29)</f>
        <v>521459.60148909624</v>
      </c>
      <c r="G30" s="72">
        <f>AVERAGE(G7:G29)</f>
        <v>409120720576.5874</v>
      </c>
      <c r="H30" s="73">
        <f>AVERAGE(H7:H29)</f>
        <v>0.44367681449004065</v>
      </c>
      <c r="I30" s="74">
        <f>AVERAGE(I7:I29)</f>
        <v>0.12569607212055831</v>
      </c>
      <c r="K30" s="13"/>
      <c r="L30" s="13"/>
    </row>
    <row r="35" spans="1:12" s="35" customFormat="1" ht="18" x14ac:dyDescent="0.25">
      <c r="A35" s="1" t="s">
        <v>34</v>
      </c>
      <c r="B35" s="13"/>
      <c r="C35" s="13"/>
      <c r="F35" s="13"/>
      <c r="K35" s="13"/>
      <c r="L35" s="13"/>
    </row>
    <row r="36" spans="1:12" s="35" customFormat="1" ht="13.5" thickBot="1" x14ac:dyDescent="0.25">
      <c r="A36" s="13"/>
      <c r="B36" s="13"/>
      <c r="C36" s="13"/>
      <c r="D36" s="36"/>
      <c r="K36" s="13"/>
      <c r="L36" s="13"/>
    </row>
    <row r="37" spans="1:12" s="35" customFormat="1" ht="27" customHeight="1" thickBot="1" x14ac:dyDescent="0.25">
      <c r="A37" s="6" t="s">
        <v>2</v>
      </c>
      <c r="B37" s="37" t="s">
        <v>3</v>
      </c>
      <c r="C37" s="37"/>
      <c r="D37" s="38"/>
      <c r="E37" s="39" t="s">
        <v>17</v>
      </c>
      <c r="F37" s="38" t="s">
        <v>18</v>
      </c>
      <c r="G37" s="38" t="s">
        <v>19</v>
      </c>
      <c r="H37" s="38" t="s">
        <v>20</v>
      </c>
      <c r="I37" s="40" t="s">
        <v>21</v>
      </c>
      <c r="K37" s="13"/>
      <c r="L37" s="13"/>
    </row>
    <row r="38" spans="1:12" s="35" customFormat="1" ht="15" x14ac:dyDescent="0.2">
      <c r="A38" s="96"/>
      <c r="B38" s="97">
        <v>40360</v>
      </c>
      <c r="C38" s="140">
        <v>269007</v>
      </c>
      <c r="D38" s="42"/>
      <c r="E38" s="43"/>
      <c r="F38" s="43"/>
      <c r="G38" s="43"/>
      <c r="H38" s="43"/>
      <c r="I38" s="44"/>
      <c r="K38" s="13"/>
      <c r="L38" s="13"/>
    </row>
    <row r="39" spans="1:12" s="35" customFormat="1" ht="15" x14ac:dyDescent="0.2">
      <c r="A39" s="41"/>
      <c r="B39" s="31">
        <v>40391</v>
      </c>
      <c r="C39" s="140">
        <v>342205</v>
      </c>
      <c r="D39" s="42"/>
      <c r="E39" s="42"/>
      <c r="F39" s="42"/>
      <c r="G39" s="42"/>
      <c r="H39" s="45"/>
      <c r="I39" s="46"/>
      <c r="K39" s="13"/>
      <c r="L39" s="13"/>
    </row>
    <row r="40" spans="1:12" s="35" customFormat="1" ht="15" x14ac:dyDescent="0.2">
      <c r="A40" s="41"/>
      <c r="B40" s="31">
        <v>40422</v>
      </c>
      <c r="C40" s="140">
        <v>655927</v>
      </c>
      <c r="D40" s="42">
        <f>AVERAGE(C38:C39)</f>
        <v>305606</v>
      </c>
      <c r="E40" s="42">
        <f t="shared" ref="E40:E60" si="5">C40-D40</f>
        <v>350321</v>
      </c>
      <c r="F40" s="42">
        <f t="shared" ref="F40:F60" si="6">ABS(E40)</f>
        <v>350321</v>
      </c>
      <c r="G40" s="42">
        <f t="shared" ref="G40:G61" si="7">E40^2</f>
        <v>122724803041</v>
      </c>
      <c r="H40" s="45">
        <f t="shared" ref="H40:H61" si="8">F40/C40</f>
        <v>0.53408534791219142</v>
      </c>
      <c r="I40" s="46">
        <f t="shared" ref="I40:I61" si="9">E40/C40</f>
        <v>0.53408534791219142</v>
      </c>
      <c r="K40" s="13"/>
      <c r="L40" s="13"/>
    </row>
    <row r="41" spans="1:12" s="35" customFormat="1" ht="15" x14ac:dyDescent="0.2">
      <c r="A41" s="41"/>
      <c r="B41" s="31">
        <v>40452</v>
      </c>
      <c r="C41" s="140">
        <v>1615327</v>
      </c>
      <c r="D41" s="42">
        <f>AVERAGE(C39:C40)</f>
        <v>499066</v>
      </c>
      <c r="E41" s="42">
        <f t="shared" si="5"/>
        <v>1116261</v>
      </c>
      <c r="F41" s="42">
        <f t="shared" si="6"/>
        <v>1116261</v>
      </c>
      <c r="G41" s="42">
        <f t="shared" si="7"/>
        <v>1246038620121</v>
      </c>
      <c r="H41" s="45">
        <f t="shared" si="8"/>
        <v>0.69104336149894108</v>
      </c>
      <c r="I41" s="46">
        <f t="shared" si="9"/>
        <v>0.69104336149894108</v>
      </c>
      <c r="K41" s="13"/>
      <c r="L41" s="13"/>
    </row>
    <row r="42" spans="1:12" s="35" customFormat="1" ht="15" x14ac:dyDescent="0.2">
      <c r="A42" s="47"/>
      <c r="B42" s="31">
        <v>40483</v>
      </c>
      <c r="C42" s="140">
        <v>935555</v>
      </c>
      <c r="D42" s="42">
        <f t="shared" ref="D42:D60" si="10">AVERAGE(C40:C41)</f>
        <v>1135627</v>
      </c>
      <c r="E42" s="42">
        <f t="shared" si="5"/>
        <v>-200072</v>
      </c>
      <c r="F42" s="42">
        <f t="shared" si="6"/>
        <v>200072</v>
      </c>
      <c r="G42" s="42">
        <f t="shared" si="7"/>
        <v>40028805184</v>
      </c>
      <c r="H42" s="45">
        <f t="shared" si="8"/>
        <v>0.21385380870178664</v>
      </c>
      <c r="I42" s="46">
        <f t="shared" si="9"/>
        <v>-0.21385380870178664</v>
      </c>
      <c r="K42" s="13"/>
      <c r="L42" s="13"/>
    </row>
    <row r="43" spans="1:12" s="35" customFormat="1" ht="15" x14ac:dyDescent="0.2">
      <c r="A43" s="47"/>
      <c r="B43" s="31">
        <v>40513</v>
      </c>
      <c r="C43" s="140">
        <v>225520</v>
      </c>
      <c r="D43" s="42">
        <f t="shared" si="10"/>
        <v>1275441</v>
      </c>
      <c r="E43" s="42">
        <f t="shared" si="5"/>
        <v>-1049921</v>
      </c>
      <c r="F43" s="42">
        <f t="shared" si="6"/>
        <v>1049921</v>
      </c>
      <c r="G43" s="42">
        <f t="shared" si="7"/>
        <v>1102334106241</v>
      </c>
      <c r="H43" s="45">
        <f t="shared" si="8"/>
        <v>4.6555560482440583</v>
      </c>
      <c r="I43" s="46">
        <f t="shared" si="9"/>
        <v>-4.6555560482440583</v>
      </c>
      <c r="K43" s="13"/>
      <c r="L43" s="13"/>
    </row>
    <row r="44" spans="1:12" s="35" customFormat="1" ht="15" x14ac:dyDescent="0.2">
      <c r="A44" s="47"/>
      <c r="B44" s="31">
        <v>40544</v>
      </c>
      <c r="C44" s="140">
        <v>551953</v>
      </c>
      <c r="D44" s="42">
        <f t="shared" si="10"/>
        <v>580537.5</v>
      </c>
      <c r="E44" s="42">
        <f t="shared" si="5"/>
        <v>-28584.5</v>
      </c>
      <c r="F44" s="42">
        <f t="shared" si="6"/>
        <v>28584.5</v>
      </c>
      <c r="G44" s="42">
        <f t="shared" si="7"/>
        <v>817073640.25</v>
      </c>
      <c r="H44" s="45">
        <f t="shared" si="8"/>
        <v>5.1787923971787456E-2</v>
      </c>
      <c r="I44" s="46">
        <f t="shared" si="9"/>
        <v>-5.1787923971787456E-2</v>
      </c>
      <c r="K44" s="13"/>
      <c r="L44" s="13"/>
    </row>
    <row r="45" spans="1:12" s="35" customFormat="1" ht="15" x14ac:dyDescent="0.2">
      <c r="A45" s="47"/>
      <c r="B45" s="31">
        <v>40575</v>
      </c>
      <c r="C45" s="140">
        <v>1789537</v>
      </c>
      <c r="D45" s="42">
        <f t="shared" si="10"/>
        <v>388736.5</v>
      </c>
      <c r="E45" s="42">
        <f t="shared" si="5"/>
        <v>1400800.5</v>
      </c>
      <c r="F45" s="42">
        <f t="shared" si="6"/>
        <v>1400800.5</v>
      </c>
      <c r="G45" s="42">
        <f t="shared" si="7"/>
        <v>1962242040800.25</v>
      </c>
      <c r="H45" s="45">
        <f t="shared" si="8"/>
        <v>0.78277258307595765</v>
      </c>
      <c r="I45" s="46">
        <f t="shared" si="9"/>
        <v>0.78277258307595765</v>
      </c>
      <c r="K45" s="13"/>
      <c r="L45" s="13"/>
    </row>
    <row r="46" spans="1:12" s="35" customFormat="1" ht="15" x14ac:dyDescent="0.2">
      <c r="A46" s="47"/>
      <c r="B46" s="31">
        <v>40603</v>
      </c>
      <c r="C46" s="140">
        <v>1572789</v>
      </c>
      <c r="D46" s="42">
        <f t="shared" si="10"/>
        <v>1170745</v>
      </c>
      <c r="E46" s="42">
        <f t="shared" si="5"/>
        <v>402044</v>
      </c>
      <c r="F46" s="42">
        <f t="shared" si="6"/>
        <v>402044</v>
      </c>
      <c r="G46" s="42">
        <f t="shared" si="7"/>
        <v>161639377936</v>
      </c>
      <c r="H46" s="45">
        <f t="shared" si="8"/>
        <v>0.25562488038764258</v>
      </c>
      <c r="I46" s="46">
        <f t="shared" si="9"/>
        <v>0.25562488038764258</v>
      </c>
      <c r="K46" s="13"/>
      <c r="L46" s="13"/>
    </row>
    <row r="47" spans="1:12" s="35" customFormat="1" ht="15" x14ac:dyDescent="0.2">
      <c r="A47" s="47"/>
      <c r="B47" s="31">
        <v>40634</v>
      </c>
      <c r="C47" s="140">
        <v>1468446</v>
      </c>
      <c r="D47" s="42">
        <f t="shared" si="10"/>
        <v>1681163</v>
      </c>
      <c r="E47" s="42">
        <f t="shared" si="5"/>
        <v>-212717</v>
      </c>
      <c r="F47" s="42">
        <f t="shared" si="6"/>
        <v>212717</v>
      </c>
      <c r="G47" s="42">
        <f t="shared" si="7"/>
        <v>45248522089</v>
      </c>
      <c r="H47" s="45">
        <f t="shared" si="8"/>
        <v>0.14485857838830982</v>
      </c>
      <c r="I47" s="46">
        <f t="shared" si="9"/>
        <v>-0.14485857838830982</v>
      </c>
      <c r="K47" s="13"/>
      <c r="L47" s="13"/>
    </row>
    <row r="48" spans="1:12" s="35" customFormat="1" ht="15" x14ac:dyDescent="0.2">
      <c r="A48" s="47"/>
      <c r="B48" s="31">
        <v>40664</v>
      </c>
      <c r="C48" s="140">
        <v>1863631</v>
      </c>
      <c r="D48" s="42">
        <f t="shared" si="10"/>
        <v>1520617.5</v>
      </c>
      <c r="E48" s="42">
        <f t="shared" si="5"/>
        <v>343013.5</v>
      </c>
      <c r="F48" s="42">
        <f t="shared" si="6"/>
        <v>343013.5</v>
      </c>
      <c r="G48" s="42">
        <f t="shared" si="7"/>
        <v>117658261182.25</v>
      </c>
      <c r="H48" s="45">
        <f t="shared" si="8"/>
        <v>0.184056554113985</v>
      </c>
      <c r="I48" s="46">
        <f t="shared" si="9"/>
        <v>0.184056554113985</v>
      </c>
      <c r="K48" s="13"/>
      <c r="L48" s="13"/>
    </row>
    <row r="49" spans="1:12" s="35" customFormat="1" ht="15" x14ac:dyDescent="0.2">
      <c r="A49" s="47"/>
      <c r="B49" s="31">
        <v>40695</v>
      </c>
      <c r="C49" s="140">
        <v>1286818</v>
      </c>
      <c r="D49" s="42">
        <f t="shared" si="10"/>
        <v>1666038.5</v>
      </c>
      <c r="E49" s="42">
        <f t="shared" si="5"/>
        <v>-379220.5</v>
      </c>
      <c r="F49" s="42">
        <f t="shared" si="6"/>
        <v>379220.5</v>
      </c>
      <c r="G49" s="42">
        <f t="shared" si="7"/>
        <v>143808187620.25</v>
      </c>
      <c r="H49" s="45">
        <f t="shared" si="8"/>
        <v>0.29469629737849484</v>
      </c>
      <c r="I49" s="46">
        <f t="shared" si="9"/>
        <v>-0.29469629737849484</v>
      </c>
      <c r="K49" s="13"/>
      <c r="L49" s="13"/>
    </row>
    <row r="50" spans="1:12" s="35" customFormat="1" ht="15" x14ac:dyDescent="0.2">
      <c r="A50" s="47"/>
      <c r="B50" s="31">
        <v>40725</v>
      </c>
      <c r="C50" s="140">
        <v>2039365</v>
      </c>
      <c r="D50" s="42">
        <f t="shared" si="10"/>
        <v>1575224.5</v>
      </c>
      <c r="E50" s="42">
        <f t="shared" si="5"/>
        <v>464140.5</v>
      </c>
      <c r="F50" s="42">
        <f t="shared" si="6"/>
        <v>464140.5</v>
      </c>
      <c r="G50" s="42">
        <f t="shared" si="7"/>
        <v>215426403740.25</v>
      </c>
      <c r="H50" s="45">
        <f t="shared" si="8"/>
        <v>0.22759069612354826</v>
      </c>
      <c r="I50" s="46">
        <f t="shared" si="9"/>
        <v>0.22759069612354826</v>
      </c>
      <c r="K50" s="13"/>
      <c r="L50" s="13"/>
    </row>
    <row r="51" spans="1:12" s="35" customFormat="1" ht="15" x14ac:dyDescent="0.2">
      <c r="A51" s="47"/>
      <c r="B51" s="31">
        <v>40756</v>
      </c>
      <c r="C51" s="140">
        <v>1493137</v>
      </c>
      <c r="D51" s="42">
        <f t="shared" si="10"/>
        <v>1663091.5</v>
      </c>
      <c r="E51" s="42">
        <f t="shared" si="5"/>
        <v>-169954.5</v>
      </c>
      <c r="F51" s="42">
        <f t="shared" si="6"/>
        <v>169954.5</v>
      </c>
      <c r="G51" s="42">
        <f t="shared" si="7"/>
        <v>28884532070.25</v>
      </c>
      <c r="H51" s="45">
        <f t="shared" si="8"/>
        <v>0.11382378174273358</v>
      </c>
      <c r="I51" s="46">
        <f t="shared" si="9"/>
        <v>-0.11382378174273358</v>
      </c>
      <c r="K51" s="13"/>
      <c r="L51" s="13"/>
    </row>
    <row r="52" spans="1:12" s="35" customFormat="1" ht="15" x14ac:dyDescent="0.2">
      <c r="A52" s="47"/>
      <c r="B52" s="31">
        <v>40787</v>
      </c>
      <c r="C52" s="140">
        <v>1960898</v>
      </c>
      <c r="D52" s="42">
        <f t="shared" si="10"/>
        <v>1766251</v>
      </c>
      <c r="E52" s="42">
        <f t="shared" si="5"/>
        <v>194647</v>
      </c>
      <c r="F52" s="42">
        <f t="shared" si="6"/>
        <v>194647</v>
      </c>
      <c r="G52" s="42">
        <f t="shared" si="7"/>
        <v>37887454609</v>
      </c>
      <c r="H52" s="45">
        <f t="shared" si="8"/>
        <v>9.926421466083396E-2</v>
      </c>
      <c r="I52" s="46">
        <f t="shared" si="9"/>
        <v>9.926421466083396E-2</v>
      </c>
      <c r="K52" s="13"/>
      <c r="L52" s="13"/>
    </row>
    <row r="53" spans="1:12" s="35" customFormat="1" ht="15" x14ac:dyDescent="0.2">
      <c r="A53" s="47"/>
      <c r="B53" s="31">
        <v>40817</v>
      </c>
      <c r="C53" s="140">
        <v>2380780</v>
      </c>
      <c r="D53" s="42">
        <f t="shared" si="10"/>
        <v>1727017.5</v>
      </c>
      <c r="E53" s="42">
        <f t="shared" si="5"/>
        <v>653762.5</v>
      </c>
      <c r="F53" s="42">
        <f t="shared" si="6"/>
        <v>653762.5</v>
      </c>
      <c r="G53" s="42">
        <f t="shared" si="7"/>
        <v>427405406406.25</v>
      </c>
      <c r="H53" s="45">
        <f t="shared" si="8"/>
        <v>0.27460013104948799</v>
      </c>
      <c r="I53" s="46">
        <f t="shared" si="9"/>
        <v>0.27460013104948799</v>
      </c>
      <c r="K53" s="13"/>
      <c r="L53" s="13"/>
    </row>
    <row r="54" spans="1:12" s="35" customFormat="1" ht="15" x14ac:dyDescent="0.2">
      <c r="A54" s="47"/>
      <c r="B54" s="31">
        <v>40848</v>
      </c>
      <c r="C54" s="140">
        <v>1374066</v>
      </c>
      <c r="D54" s="42">
        <f t="shared" si="10"/>
        <v>2170839</v>
      </c>
      <c r="E54" s="42">
        <f t="shared" si="5"/>
        <v>-796773</v>
      </c>
      <c r="F54" s="42">
        <f t="shared" si="6"/>
        <v>796773</v>
      </c>
      <c r="G54" s="42">
        <f t="shared" si="7"/>
        <v>634847213529</v>
      </c>
      <c r="H54" s="45">
        <f t="shared" si="8"/>
        <v>0.57986515931549143</v>
      </c>
      <c r="I54" s="46">
        <f t="shared" si="9"/>
        <v>-0.57986515931549143</v>
      </c>
      <c r="K54" s="13"/>
      <c r="L54" s="13"/>
    </row>
    <row r="55" spans="1:12" s="35" customFormat="1" ht="15" x14ac:dyDescent="0.2">
      <c r="A55" s="47"/>
      <c r="B55" s="31">
        <v>40878</v>
      </c>
      <c r="C55" s="140">
        <v>686126</v>
      </c>
      <c r="D55" s="42">
        <f t="shared" si="10"/>
        <v>1877423</v>
      </c>
      <c r="E55" s="42">
        <f t="shared" si="5"/>
        <v>-1191297</v>
      </c>
      <c r="F55" s="42">
        <f t="shared" si="6"/>
        <v>1191297</v>
      </c>
      <c r="G55" s="42">
        <f t="shared" si="7"/>
        <v>1419188542209</v>
      </c>
      <c r="H55" s="45">
        <f t="shared" si="8"/>
        <v>1.7362656421706799</v>
      </c>
      <c r="I55" s="46">
        <f t="shared" si="9"/>
        <v>-1.7362656421706799</v>
      </c>
      <c r="K55" s="13"/>
      <c r="L55" s="13"/>
    </row>
    <row r="56" spans="1:12" s="35" customFormat="1" ht="15" x14ac:dyDescent="0.2">
      <c r="A56" s="47"/>
      <c r="B56" s="31">
        <v>40909</v>
      </c>
      <c r="C56" s="140">
        <v>1710174</v>
      </c>
      <c r="D56" s="42">
        <f t="shared" si="10"/>
        <v>1030096</v>
      </c>
      <c r="E56" s="42">
        <f t="shared" si="5"/>
        <v>680078</v>
      </c>
      <c r="F56" s="42">
        <f t="shared" si="6"/>
        <v>680078</v>
      </c>
      <c r="G56" s="42">
        <f t="shared" si="7"/>
        <v>462506086084</v>
      </c>
      <c r="H56" s="45">
        <f t="shared" si="8"/>
        <v>0.39766596849209496</v>
      </c>
      <c r="I56" s="46">
        <f t="shared" si="9"/>
        <v>0.39766596849209496</v>
      </c>
      <c r="K56" s="13"/>
      <c r="L56" s="13"/>
    </row>
    <row r="57" spans="1:12" s="35" customFormat="1" ht="15" x14ac:dyDescent="0.2">
      <c r="A57" s="47"/>
      <c r="B57" s="31">
        <v>40940</v>
      </c>
      <c r="C57" s="140">
        <v>1088493</v>
      </c>
      <c r="D57" s="42">
        <f t="shared" si="10"/>
        <v>1198150</v>
      </c>
      <c r="E57" s="42">
        <f t="shared" si="5"/>
        <v>-109657</v>
      </c>
      <c r="F57" s="42">
        <f t="shared" si="6"/>
        <v>109657</v>
      </c>
      <c r="G57" s="42">
        <f t="shared" si="7"/>
        <v>12024657649</v>
      </c>
      <c r="H57" s="45">
        <f t="shared" si="8"/>
        <v>0.10074203508887976</v>
      </c>
      <c r="I57" s="46">
        <f t="shared" si="9"/>
        <v>-0.10074203508887976</v>
      </c>
      <c r="K57" s="13"/>
      <c r="L57" s="13"/>
    </row>
    <row r="58" spans="1:12" s="35" customFormat="1" ht="15" x14ac:dyDescent="0.2">
      <c r="A58" s="47"/>
      <c r="B58" s="31">
        <v>40969</v>
      </c>
      <c r="C58" s="140">
        <v>1256007</v>
      </c>
      <c r="D58" s="42">
        <f t="shared" si="10"/>
        <v>1399333.5</v>
      </c>
      <c r="E58" s="42">
        <f t="shared" si="5"/>
        <v>-143326.5</v>
      </c>
      <c r="F58" s="42">
        <f t="shared" si="6"/>
        <v>143326.5</v>
      </c>
      <c r="G58" s="42">
        <f t="shared" si="7"/>
        <v>20542485602.25</v>
      </c>
      <c r="H58" s="45">
        <f t="shared" si="8"/>
        <v>0.11411281943492353</v>
      </c>
      <c r="I58" s="46">
        <f t="shared" si="9"/>
        <v>-0.11411281943492353</v>
      </c>
      <c r="K58" s="13"/>
      <c r="L58" s="13"/>
    </row>
    <row r="59" spans="1:12" s="35" customFormat="1" ht="15" x14ac:dyDescent="0.2">
      <c r="A59" s="47"/>
      <c r="B59" s="31">
        <v>41000</v>
      </c>
      <c r="C59" s="140">
        <v>1718040</v>
      </c>
      <c r="D59" s="42">
        <f t="shared" si="10"/>
        <v>1172250</v>
      </c>
      <c r="E59" s="42">
        <f t="shared" si="5"/>
        <v>545790</v>
      </c>
      <c r="F59" s="42">
        <f t="shared" si="6"/>
        <v>545790</v>
      </c>
      <c r="G59" s="42">
        <f t="shared" si="7"/>
        <v>297886724100</v>
      </c>
      <c r="H59" s="45">
        <f t="shared" si="8"/>
        <v>0.31768177690857025</v>
      </c>
      <c r="I59" s="46">
        <f t="shared" si="9"/>
        <v>0.31768177690857025</v>
      </c>
      <c r="K59" s="13"/>
      <c r="L59" s="13"/>
    </row>
    <row r="60" spans="1:12" s="35" customFormat="1" ht="15" x14ac:dyDescent="0.2">
      <c r="A60" s="47"/>
      <c r="B60" s="31">
        <v>41030</v>
      </c>
      <c r="C60" s="140">
        <v>1343653</v>
      </c>
      <c r="D60" s="42">
        <f t="shared" si="10"/>
        <v>1487023.5</v>
      </c>
      <c r="E60" s="42">
        <f t="shared" si="5"/>
        <v>-143370.5</v>
      </c>
      <c r="F60" s="42">
        <f t="shared" si="6"/>
        <v>143370.5</v>
      </c>
      <c r="G60" s="42">
        <f t="shared" si="7"/>
        <v>20555100270.25</v>
      </c>
      <c r="H60" s="45">
        <f t="shared" si="8"/>
        <v>0.10670202797894993</v>
      </c>
      <c r="I60" s="46">
        <f t="shared" si="9"/>
        <v>-0.10670202797894993</v>
      </c>
      <c r="K60" s="13"/>
      <c r="L60" s="13"/>
    </row>
    <row r="61" spans="1:12" s="35" customFormat="1" ht="15.75" thickBot="1" x14ac:dyDescent="0.25">
      <c r="A61" s="53"/>
      <c r="B61" s="80">
        <v>41061</v>
      </c>
      <c r="C61" s="140">
        <v>1910419</v>
      </c>
      <c r="D61" s="42">
        <f>AVERAGE(C59:C60)</f>
        <v>1530846.5</v>
      </c>
      <c r="E61" s="42">
        <f>C61-D61</f>
        <v>379572.5</v>
      </c>
      <c r="F61" s="42">
        <f>ABS(E61)</f>
        <v>379572.5</v>
      </c>
      <c r="G61" s="42">
        <f t="shared" si="7"/>
        <v>144075282756.25</v>
      </c>
      <c r="H61" s="45">
        <f t="shared" si="8"/>
        <v>0.19868547161643599</v>
      </c>
      <c r="I61" s="46">
        <f t="shared" si="9"/>
        <v>0.19868547161643599</v>
      </c>
      <c r="K61" s="13"/>
      <c r="L61" s="13"/>
    </row>
    <row r="62" spans="1:12" s="35" customFormat="1" ht="13.5" thickBot="1" x14ac:dyDescent="0.25">
      <c r="A62" s="49"/>
      <c r="B62" s="57"/>
      <c r="C62" s="58"/>
      <c r="D62" s="59">
        <f>AVERAGE(C60:C61)</f>
        <v>1627036</v>
      </c>
      <c r="E62" s="42"/>
      <c r="F62" s="60">
        <f>AVERAGE(F40:F61)</f>
        <v>497969.27272727271</v>
      </c>
      <c r="G62" s="61">
        <f>AVERAGE(G40:G61)</f>
        <v>393807713040.02271</v>
      </c>
      <c r="H62" s="62">
        <f>AVERAGE(H40:H61)</f>
        <v>0.54887886855708112</v>
      </c>
      <c r="I62" s="63">
        <f>AVERAGE(I40:I61)</f>
        <v>-0.18859968802620031</v>
      </c>
      <c r="K62" s="13"/>
      <c r="L62" s="13"/>
    </row>
    <row r="67" spans="1:12" s="35" customFormat="1" ht="18" x14ac:dyDescent="0.25">
      <c r="A67" s="1" t="s">
        <v>35</v>
      </c>
      <c r="B67" s="13"/>
      <c r="C67" s="13"/>
      <c r="K67" s="13"/>
      <c r="L67" s="13"/>
    </row>
    <row r="68" spans="1:12" s="35" customFormat="1" ht="13.5" thickBot="1" x14ac:dyDescent="0.25">
      <c r="A68" s="13"/>
      <c r="B68" s="13"/>
      <c r="C68" s="13"/>
      <c r="D68" s="36"/>
      <c r="K68" s="13"/>
      <c r="L68" s="13"/>
    </row>
    <row r="69" spans="1:12" s="35" customFormat="1" ht="27" customHeight="1" thickBot="1" x14ac:dyDescent="0.25">
      <c r="A69" s="6" t="s">
        <v>2</v>
      </c>
      <c r="B69" s="37" t="s">
        <v>3</v>
      </c>
      <c r="C69" s="37"/>
      <c r="D69" s="38"/>
      <c r="E69" s="39" t="s">
        <v>17</v>
      </c>
      <c r="F69" s="38" t="s">
        <v>18</v>
      </c>
      <c r="G69" s="38" t="s">
        <v>19</v>
      </c>
      <c r="H69" s="38" t="s">
        <v>20</v>
      </c>
      <c r="I69" s="40" t="s">
        <v>21</v>
      </c>
      <c r="K69" s="13"/>
      <c r="L69" s="13"/>
    </row>
    <row r="70" spans="1:12" s="35" customFormat="1" ht="15" x14ac:dyDescent="0.2">
      <c r="A70" s="96"/>
      <c r="B70" s="97">
        <v>40360</v>
      </c>
      <c r="C70" s="140">
        <v>269007</v>
      </c>
      <c r="D70" s="42"/>
      <c r="E70" s="43"/>
      <c r="F70" s="43"/>
      <c r="G70" s="43"/>
      <c r="H70" s="43"/>
      <c r="I70" s="44"/>
      <c r="K70" s="13"/>
      <c r="L70" s="13"/>
    </row>
    <row r="71" spans="1:12" s="35" customFormat="1" ht="15" x14ac:dyDescent="0.2">
      <c r="A71" s="41"/>
      <c r="B71" s="31">
        <v>40391</v>
      </c>
      <c r="C71" s="140">
        <v>342205</v>
      </c>
      <c r="D71" s="42"/>
      <c r="E71" s="42"/>
      <c r="F71" s="42"/>
      <c r="G71" s="42"/>
      <c r="H71" s="45"/>
      <c r="I71" s="46"/>
      <c r="K71" s="13"/>
      <c r="L71" s="13"/>
    </row>
    <row r="72" spans="1:12" s="35" customFormat="1" ht="15" x14ac:dyDescent="0.2">
      <c r="A72" s="41"/>
      <c r="B72" s="31">
        <v>40422</v>
      </c>
      <c r="C72" s="140">
        <v>655927</v>
      </c>
      <c r="D72" s="42"/>
      <c r="E72" s="42"/>
      <c r="F72" s="42"/>
      <c r="G72" s="42"/>
      <c r="H72" s="45"/>
      <c r="I72" s="46"/>
      <c r="K72" s="13"/>
      <c r="L72" s="13"/>
    </row>
    <row r="73" spans="1:12" s="35" customFormat="1" ht="15" x14ac:dyDescent="0.2">
      <c r="A73" s="41"/>
      <c r="B73" s="31">
        <v>40452</v>
      </c>
      <c r="C73" s="140">
        <v>1615327</v>
      </c>
      <c r="D73" s="42">
        <f>AVERAGE(C70:C72)</f>
        <v>422379.66666666669</v>
      </c>
      <c r="E73" s="42">
        <f t="shared" ref="E73:E93" si="11">C73-D73</f>
        <v>1192947.3333333333</v>
      </c>
      <c r="F73" s="42">
        <f t="shared" ref="F73:F93" si="12">ABS(E73)</f>
        <v>1192947.3333333333</v>
      </c>
      <c r="G73" s="42">
        <f t="shared" ref="G73:G93" si="13">E73^2</f>
        <v>1423123340107.1108</v>
      </c>
      <c r="H73" s="45">
        <f t="shared" ref="H73:H93" si="14">F73/C73</f>
        <v>0.73851754680837578</v>
      </c>
      <c r="I73" s="46">
        <f t="shared" ref="I73:I93" si="15">E73/C73</f>
        <v>0.73851754680837578</v>
      </c>
      <c r="K73" s="13"/>
      <c r="L73" s="13"/>
    </row>
    <row r="74" spans="1:12" s="35" customFormat="1" ht="15" x14ac:dyDescent="0.2">
      <c r="A74" s="47"/>
      <c r="B74" s="31">
        <v>40483</v>
      </c>
      <c r="C74" s="140">
        <v>935555</v>
      </c>
      <c r="D74" s="42">
        <f t="shared" ref="D74:D92" si="16">AVERAGE(C71:C73)</f>
        <v>871153</v>
      </c>
      <c r="E74" s="42">
        <f t="shared" si="11"/>
        <v>64402</v>
      </c>
      <c r="F74" s="42">
        <f t="shared" si="12"/>
        <v>64402</v>
      </c>
      <c r="G74" s="42">
        <f t="shared" si="13"/>
        <v>4147617604</v>
      </c>
      <c r="H74" s="45">
        <f t="shared" si="14"/>
        <v>6.8838283158125388E-2</v>
      </c>
      <c r="I74" s="46">
        <f t="shared" si="15"/>
        <v>6.8838283158125388E-2</v>
      </c>
      <c r="K74" s="13"/>
      <c r="L74" s="13"/>
    </row>
    <row r="75" spans="1:12" s="35" customFormat="1" ht="15" x14ac:dyDescent="0.2">
      <c r="A75" s="47"/>
      <c r="B75" s="31">
        <v>40513</v>
      </c>
      <c r="C75" s="140">
        <v>225520</v>
      </c>
      <c r="D75" s="42">
        <f t="shared" si="16"/>
        <v>1068936.3333333333</v>
      </c>
      <c r="E75" s="42">
        <f t="shared" si="11"/>
        <v>-843416.33333333326</v>
      </c>
      <c r="F75" s="42">
        <f t="shared" si="12"/>
        <v>843416.33333333326</v>
      </c>
      <c r="G75" s="42">
        <f t="shared" si="13"/>
        <v>711351111333.44434</v>
      </c>
      <c r="H75" s="45">
        <f t="shared" si="14"/>
        <v>3.7398737732056282</v>
      </c>
      <c r="I75" s="46">
        <f t="shared" si="15"/>
        <v>-3.7398737732056282</v>
      </c>
      <c r="K75" s="13"/>
      <c r="L75" s="13"/>
    </row>
    <row r="76" spans="1:12" s="35" customFormat="1" ht="15" x14ac:dyDescent="0.2">
      <c r="A76" s="47"/>
      <c r="B76" s="31">
        <v>40544</v>
      </c>
      <c r="C76" s="140">
        <v>551953</v>
      </c>
      <c r="D76" s="42">
        <f t="shared" si="16"/>
        <v>925467.33333333337</v>
      </c>
      <c r="E76" s="42">
        <f t="shared" si="11"/>
        <v>-373514.33333333337</v>
      </c>
      <c r="F76" s="42">
        <f t="shared" si="12"/>
        <v>373514.33333333337</v>
      </c>
      <c r="G76" s="42">
        <f t="shared" si="13"/>
        <v>139512957205.44449</v>
      </c>
      <c r="H76" s="45">
        <f t="shared" si="14"/>
        <v>0.67671401973235656</v>
      </c>
      <c r="I76" s="46">
        <f t="shared" si="15"/>
        <v>-0.67671401973235656</v>
      </c>
      <c r="K76" s="13"/>
      <c r="L76" s="13"/>
    </row>
    <row r="77" spans="1:12" s="35" customFormat="1" ht="15" x14ac:dyDescent="0.2">
      <c r="A77" s="47"/>
      <c r="B77" s="31">
        <v>40575</v>
      </c>
      <c r="C77" s="140">
        <v>1789537</v>
      </c>
      <c r="D77" s="42">
        <f t="shared" si="16"/>
        <v>571009.33333333337</v>
      </c>
      <c r="E77" s="42">
        <f t="shared" si="11"/>
        <v>1218527.6666666665</v>
      </c>
      <c r="F77" s="42">
        <f t="shared" si="12"/>
        <v>1218527.6666666665</v>
      </c>
      <c r="G77" s="42">
        <f t="shared" si="13"/>
        <v>1484809674432.1108</v>
      </c>
      <c r="H77" s="45">
        <f t="shared" si="14"/>
        <v>0.68091783889724911</v>
      </c>
      <c r="I77" s="46">
        <f t="shared" si="15"/>
        <v>0.68091783889724911</v>
      </c>
      <c r="K77" s="13"/>
      <c r="L77" s="13"/>
    </row>
    <row r="78" spans="1:12" s="35" customFormat="1" ht="15" x14ac:dyDescent="0.2">
      <c r="A78" s="47"/>
      <c r="B78" s="31">
        <v>40603</v>
      </c>
      <c r="C78" s="140">
        <v>1572789</v>
      </c>
      <c r="D78" s="42">
        <f t="shared" si="16"/>
        <v>855670</v>
      </c>
      <c r="E78" s="42">
        <f t="shared" si="11"/>
        <v>717119</v>
      </c>
      <c r="F78" s="42">
        <f t="shared" si="12"/>
        <v>717119</v>
      </c>
      <c r="G78" s="42">
        <f t="shared" si="13"/>
        <v>514259660161</v>
      </c>
      <c r="H78" s="45">
        <f t="shared" si="14"/>
        <v>0.4559537229723758</v>
      </c>
      <c r="I78" s="46">
        <f t="shared" si="15"/>
        <v>0.4559537229723758</v>
      </c>
      <c r="K78" s="13"/>
      <c r="L78" s="13"/>
    </row>
    <row r="79" spans="1:12" s="35" customFormat="1" ht="15" x14ac:dyDescent="0.2">
      <c r="A79" s="47"/>
      <c r="B79" s="31">
        <v>40634</v>
      </c>
      <c r="C79" s="140">
        <v>1468446</v>
      </c>
      <c r="D79" s="42">
        <f t="shared" si="16"/>
        <v>1304759.6666666667</v>
      </c>
      <c r="E79" s="42">
        <f t="shared" si="11"/>
        <v>163686.33333333326</v>
      </c>
      <c r="F79" s="42">
        <f t="shared" si="12"/>
        <v>163686.33333333326</v>
      </c>
      <c r="G79" s="42">
        <f t="shared" si="13"/>
        <v>26793215720.111084</v>
      </c>
      <c r="H79" s="45">
        <f t="shared" si="14"/>
        <v>0.11146908591349852</v>
      </c>
      <c r="I79" s="46">
        <f t="shared" si="15"/>
        <v>0.11146908591349852</v>
      </c>
      <c r="K79" s="13"/>
      <c r="L79" s="13"/>
    </row>
    <row r="80" spans="1:12" s="35" customFormat="1" ht="15" x14ac:dyDescent="0.2">
      <c r="A80" s="47"/>
      <c r="B80" s="31">
        <v>40664</v>
      </c>
      <c r="C80" s="140">
        <v>1863631</v>
      </c>
      <c r="D80" s="42">
        <f t="shared" si="16"/>
        <v>1610257.3333333333</v>
      </c>
      <c r="E80" s="42">
        <f t="shared" si="11"/>
        <v>253373.66666666674</v>
      </c>
      <c r="F80" s="42">
        <f t="shared" si="12"/>
        <v>253373.66666666674</v>
      </c>
      <c r="G80" s="42">
        <f t="shared" si="13"/>
        <v>64198214960.111153</v>
      </c>
      <c r="H80" s="45">
        <f t="shared" si="14"/>
        <v>0.13595699291687396</v>
      </c>
      <c r="I80" s="46">
        <f t="shared" si="15"/>
        <v>0.13595699291687396</v>
      </c>
      <c r="K80" s="13"/>
      <c r="L80" s="13"/>
    </row>
    <row r="81" spans="1:12" s="35" customFormat="1" ht="15" x14ac:dyDescent="0.2">
      <c r="A81" s="47"/>
      <c r="B81" s="31">
        <v>40695</v>
      </c>
      <c r="C81" s="140">
        <v>1286818</v>
      </c>
      <c r="D81" s="42">
        <f t="shared" si="16"/>
        <v>1634955.3333333333</v>
      </c>
      <c r="E81" s="42">
        <f t="shared" si="11"/>
        <v>-348137.33333333326</v>
      </c>
      <c r="F81" s="42">
        <f t="shared" si="12"/>
        <v>348137.33333333326</v>
      </c>
      <c r="G81" s="42">
        <f t="shared" si="13"/>
        <v>121199602860.4444</v>
      </c>
      <c r="H81" s="45">
        <f t="shared" si="14"/>
        <v>0.2705412368597061</v>
      </c>
      <c r="I81" s="46">
        <f t="shared" si="15"/>
        <v>-0.2705412368597061</v>
      </c>
      <c r="K81" s="13"/>
      <c r="L81" s="13"/>
    </row>
    <row r="82" spans="1:12" s="35" customFormat="1" ht="15" x14ac:dyDescent="0.2">
      <c r="A82" s="47"/>
      <c r="B82" s="31">
        <v>40725</v>
      </c>
      <c r="C82" s="140">
        <v>2039365</v>
      </c>
      <c r="D82" s="42">
        <f t="shared" si="16"/>
        <v>1539631.6666666667</v>
      </c>
      <c r="E82" s="42">
        <f t="shared" si="11"/>
        <v>499733.33333333326</v>
      </c>
      <c r="F82" s="42">
        <f t="shared" si="12"/>
        <v>499733.33333333326</v>
      </c>
      <c r="G82" s="42">
        <f t="shared" si="13"/>
        <v>249733404444.44437</v>
      </c>
      <c r="H82" s="45">
        <f t="shared" si="14"/>
        <v>0.24504359608669035</v>
      </c>
      <c r="I82" s="46">
        <f t="shared" si="15"/>
        <v>0.24504359608669035</v>
      </c>
      <c r="K82" s="13"/>
      <c r="L82" s="13"/>
    </row>
    <row r="83" spans="1:12" s="35" customFormat="1" ht="15" x14ac:dyDescent="0.2">
      <c r="A83" s="47"/>
      <c r="B83" s="31">
        <v>40756</v>
      </c>
      <c r="C83" s="140">
        <v>1493137</v>
      </c>
      <c r="D83" s="42">
        <f t="shared" si="16"/>
        <v>1729938</v>
      </c>
      <c r="E83" s="42">
        <f t="shared" si="11"/>
        <v>-236801</v>
      </c>
      <c r="F83" s="42">
        <f t="shared" si="12"/>
        <v>236801</v>
      </c>
      <c r="G83" s="42">
        <f t="shared" si="13"/>
        <v>56074713601</v>
      </c>
      <c r="H83" s="45">
        <f t="shared" si="14"/>
        <v>0.15859294893904577</v>
      </c>
      <c r="I83" s="46">
        <f t="shared" si="15"/>
        <v>-0.15859294893904577</v>
      </c>
      <c r="K83" s="13"/>
      <c r="L83" s="13"/>
    </row>
    <row r="84" spans="1:12" s="35" customFormat="1" ht="15" x14ac:dyDescent="0.2">
      <c r="A84" s="47"/>
      <c r="B84" s="31">
        <v>40787</v>
      </c>
      <c r="C84" s="140">
        <v>1960898</v>
      </c>
      <c r="D84" s="42">
        <f t="shared" si="16"/>
        <v>1606440</v>
      </c>
      <c r="E84" s="42">
        <f t="shared" si="11"/>
        <v>354458</v>
      </c>
      <c r="F84" s="42">
        <f t="shared" si="12"/>
        <v>354458</v>
      </c>
      <c r="G84" s="42">
        <f t="shared" si="13"/>
        <v>125640473764</v>
      </c>
      <c r="H84" s="45">
        <f t="shared" si="14"/>
        <v>0.18076309935549936</v>
      </c>
      <c r="I84" s="46">
        <f t="shared" si="15"/>
        <v>0.18076309935549936</v>
      </c>
      <c r="K84" s="13"/>
      <c r="L84" s="13"/>
    </row>
    <row r="85" spans="1:12" s="35" customFormat="1" ht="15" x14ac:dyDescent="0.2">
      <c r="A85" s="47"/>
      <c r="B85" s="31">
        <v>40817</v>
      </c>
      <c r="C85" s="140">
        <v>2380780</v>
      </c>
      <c r="D85" s="42">
        <f t="shared" si="16"/>
        <v>1831133.3333333333</v>
      </c>
      <c r="E85" s="42">
        <f t="shared" si="11"/>
        <v>549646.66666666674</v>
      </c>
      <c r="F85" s="42">
        <f t="shared" si="12"/>
        <v>549646.66666666674</v>
      </c>
      <c r="G85" s="42">
        <f t="shared" si="13"/>
        <v>302111458177.77789</v>
      </c>
      <c r="H85" s="45">
        <f t="shared" si="14"/>
        <v>0.23086831486599632</v>
      </c>
      <c r="I85" s="46">
        <f t="shared" si="15"/>
        <v>0.23086831486599632</v>
      </c>
      <c r="K85" s="13"/>
      <c r="L85" s="13"/>
    </row>
    <row r="86" spans="1:12" s="35" customFormat="1" ht="15" x14ac:dyDescent="0.2">
      <c r="A86" s="47"/>
      <c r="B86" s="31">
        <v>40848</v>
      </c>
      <c r="C86" s="140">
        <v>1374066</v>
      </c>
      <c r="D86" s="42">
        <f t="shared" si="16"/>
        <v>1944938.3333333333</v>
      </c>
      <c r="E86" s="42">
        <f t="shared" si="11"/>
        <v>-570872.33333333326</v>
      </c>
      <c r="F86" s="42">
        <f t="shared" si="12"/>
        <v>570872.33333333326</v>
      </c>
      <c r="G86" s="42">
        <f t="shared" si="13"/>
        <v>325895220965.44434</v>
      </c>
      <c r="H86" s="45">
        <f t="shared" si="14"/>
        <v>0.41546209085541252</v>
      </c>
      <c r="I86" s="46">
        <f t="shared" si="15"/>
        <v>-0.41546209085541252</v>
      </c>
      <c r="K86" s="13"/>
      <c r="L86" s="13"/>
    </row>
    <row r="87" spans="1:12" s="35" customFormat="1" ht="15" x14ac:dyDescent="0.2">
      <c r="A87" s="47"/>
      <c r="B87" s="31">
        <v>40878</v>
      </c>
      <c r="C87" s="140">
        <v>686126</v>
      </c>
      <c r="D87" s="42">
        <f t="shared" si="16"/>
        <v>1905248</v>
      </c>
      <c r="E87" s="42">
        <f t="shared" si="11"/>
        <v>-1219122</v>
      </c>
      <c r="F87" s="42">
        <f t="shared" si="12"/>
        <v>1219122</v>
      </c>
      <c r="G87" s="42">
        <f t="shared" si="13"/>
        <v>1486258450884</v>
      </c>
      <c r="H87" s="45">
        <f t="shared" si="14"/>
        <v>1.7768194180077712</v>
      </c>
      <c r="I87" s="46">
        <f t="shared" si="15"/>
        <v>-1.7768194180077712</v>
      </c>
      <c r="K87" s="13"/>
      <c r="L87" s="13"/>
    </row>
    <row r="88" spans="1:12" s="35" customFormat="1" ht="15" x14ac:dyDescent="0.2">
      <c r="A88" s="47"/>
      <c r="B88" s="31">
        <v>40909</v>
      </c>
      <c r="C88" s="140">
        <v>1710174</v>
      </c>
      <c r="D88" s="42">
        <f t="shared" si="16"/>
        <v>1480324</v>
      </c>
      <c r="E88" s="42">
        <f t="shared" si="11"/>
        <v>229850</v>
      </c>
      <c r="F88" s="42">
        <f t="shared" si="12"/>
        <v>229850</v>
      </c>
      <c r="G88" s="42">
        <f t="shared" si="13"/>
        <v>52831022500</v>
      </c>
      <c r="H88" s="45">
        <f t="shared" si="14"/>
        <v>0.13440152873333358</v>
      </c>
      <c r="I88" s="46">
        <f t="shared" si="15"/>
        <v>0.13440152873333358</v>
      </c>
      <c r="K88" s="13"/>
      <c r="L88" s="13"/>
    </row>
    <row r="89" spans="1:12" s="35" customFormat="1" ht="15" x14ac:dyDescent="0.2">
      <c r="A89" s="47"/>
      <c r="B89" s="31">
        <v>40940</v>
      </c>
      <c r="C89" s="140">
        <v>1088493</v>
      </c>
      <c r="D89" s="42">
        <f t="shared" si="16"/>
        <v>1256788.6666666667</v>
      </c>
      <c r="E89" s="42">
        <f t="shared" si="11"/>
        <v>-168295.66666666674</v>
      </c>
      <c r="F89" s="42">
        <f t="shared" si="12"/>
        <v>168295.66666666674</v>
      </c>
      <c r="G89" s="42">
        <f t="shared" si="13"/>
        <v>28323431418.777805</v>
      </c>
      <c r="H89" s="45">
        <f t="shared" si="14"/>
        <v>0.1546134579337366</v>
      </c>
      <c r="I89" s="46">
        <f t="shared" si="15"/>
        <v>-0.1546134579337366</v>
      </c>
      <c r="K89" s="13"/>
      <c r="L89" s="13"/>
    </row>
    <row r="90" spans="1:12" s="35" customFormat="1" ht="15" x14ac:dyDescent="0.2">
      <c r="A90" s="47"/>
      <c r="B90" s="31">
        <v>40969</v>
      </c>
      <c r="C90" s="140">
        <v>1256007</v>
      </c>
      <c r="D90" s="42">
        <f t="shared" si="16"/>
        <v>1161597.6666666667</v>
      </c>
      <c r="E90" s="42">
        <f t="shared" si="11"/>
        <v>94409.333333333256</v>
      </c>
      <c r="F90" s="42">
        <f t="shared" si="12"/>
        <v>94409.333333333256</v>
      </c>
      <c r="G90" s="42">
        <f t="shared" si="13"/>
        <v>8913122220.4444294</v>
      </c>
      <c r="H90" s="45">
        <f t="shared" si="14"/>
        <v>7.5166247746496037E-2</v>
      </c>
      <c r="I90" s="46">
        <f t="shared" si="15"/>
        <v>7.5166247746496037E-2</v>
      </c>
      <c r="K90" s="13"/>
      <c r="L90" s="13"/>
    </row>
    <row r="91" spans="1:12" s="35" customFormat="1" ht="15" x14ac:dyDescent="0.2">
      <c r="A91" s="47"/>
      <c r="B91" s="31">
        <v>41000</v>
      </c>
      <c r="C91" s="140">
        <v>1718040</v>
      </c>
      <c r="D91" s="42">
        <f t="shared" si="16"/>
        <v>1351558</v>
      </c>
      <c r="E91" s="42">
        <f t="shared" si="11"/>
        <v>366482</v>
      </c>
      <c r="F91" s="42">
        <f t="shared" si="12"/>
        <v>366482</v>
      </c>
      <c r="G91" s="42">
        <f t="shared" si="13"/>
        <v>134309056324</v>
      </c>
      <c r="H91" s="45">
        <f t="shared" si="14"/>
        <v>0.21331400898698516</v>
      </c>
      <c r="I91" s="46">
        <f t="shared" si="15"/>
        <v>0.21331400898698516</v>
      </c>
      <c r="K91" s="13"/>
      <c r="L91" s="13"/>
    </row>
    <row r="92" spans="1:12" s="35" customFormat="1" ht="15" x14ac:dyDescent="0.2">
      <c r="A92" s="47"/>
      <c r="B92" s="31">
        <v>41030</v>
      </c>
      <c r="C92" s="140">
        <v>1343653</v>
      </c>
      <c r="D92" s="42">
        <f t="shared" si="16"/>
        <v>1354180</v>
      </c>
      <c r="E92" s="42">
        <f t="shared" si="11"/>
        <v>-10527</v>
      </c>
      <c r="F92" s="42">
        <f t="shared" si="12"/>
        <v>10527</v>
      </c>
      <c r="G92" s="42">
        <f t="shared" si="13"/>
        <v>110817729</v>
      </c>
      <c r="H92" s="45">
        <f t="shared" si="14"/>
        <v>7.8346120612985647E-3</v>
      </c>
      <c r="I92" s="46">
        <f t="shared" si="15"/>
        <v>-7.8346120612985647E-3</v>
      </c>
      <c r="K92" s="13"/>
      <c r="L92" s="13"/>
    </row>
    <row r="93" spans="1:12" s="35" customFormat="1" ht="15.75" thickBot="1" x14ac:dyDescent="0.25">
      <c r="A93" s="53"/>
      <c r="B93" s="80">
        <v>41061</v>
      </c>
      <c r="C93" s="140">
        <v>1910419</v>
      </c>
      <c r="D93" s="42">
        <f>AVERAGE(C90:C92)</f>
        <v>1439233.3333333333</v>
      </c>
      <c r="E93" s="42">
        <f t="shared" si="11"/>
        <v>471185.66666666674</v>
      </c>
      <c r="F93" s="42">
        <f t="shared" si="12"/>
        <v>471185.66666666674</v>
      </c>
      <c r="G93" s="42">
        <f t="shared" si="13"/>
        <v>222015932472.11118</v>
      </c>
      <c r="H93" s="45">
        <f t="shared" si="14"/>
        <v>0.24663996048336345</v>
      </c>
      <c r="I93" s="46">
        <f t="shared" si="15"/>
        <v>0.24663996048336345</v>
      </c>
      <c r="K93" s="13"/>
      <c r="L93" s="13"/>
    </row>
    <row r="94" spans="1:12" s="35" customFormat="1" ht="13.5" thickBot="1" x14ac:dyDescent="0.25">
      <c r="A94" s="49"/>
      <c r="B94" s="57"/>
      <c r="C94" s="58"/>
      <c r="D94" s="59">
        <f>AVERAGE(C91:C93)</f>
        <v>1657370.6666666667</v>
      </c>
      <c r="E94" s="42"/>
      <c r="F94" s="60">
        <f>AVERAGE(F73:F93)</f>
        <v>473643.19047619042</v>
      </c>
      <c r="G94" s="61">
        <f t="shared" ref="G94:I94" si="17">AVERAGE(G73:G93)</f>
        <v>356267261851.65607</v>
      </c>
      <c r="H94" s="62">
        <f t="shared" si="17"/>
        <v>0.51039532307237234</v>
      </c>
      <c r="I94" s="63">
        <f t="shared" si="17"/>
        <v>-0.1753619681271473</v>
      </c>
      <c r="K94" s="13"/>
      <c r="L94" s="13"/>
    </row>
    <row r="99" spans="1:12" s="35" customFormat="1" ht="18" x14ac:dyDescent="0.25">
      <c r="A99" s="1" t="s">
        <v>36</v>
      </c>
      <c r="B99" s="13"/>
      <c r="C99" s="13"/>
      <c r="K99" s="13"/>
      <c r="L99" s="13"/>
    </row>
    <row r="100" spans="1:12" s="35" customFormat="1" ht="13.5" thickBot="1" x14ac:dyDescent="0.25">
      <c r="A100" s="13"/>
      <c r="B100" s="13"/>
      <c r="C100" s="13"/>
      <c r="D100" s="36"/>
      <c r="K100" s="13"/>
      <c r="L100" s="13"/>
    </row>
    <row r="101" spans="1:12" s="35" customFormat="1" ht="27" customHeight="1" thickBot="1" x14ac:dyDescent="0.25">
      <c r="A101" s="6" t="s">
        <v>2</v>
      </c>
      <c r="B101" s="37" t="s">
        <v>3</v>
      </c>
      <c r="C101" s="37"/>
      <c r="D101" s="38"/>
      <c r="E101" s="39" t="s">
        <v>17</v>
      </c>
      <c r="F101" s="38" t="s">
        <v>18</v>
      </c>
      <c r="G101" s="38" t="s">
        <v>19</v>
      </c>
      <c r="H101" s="38" t="s">
        <v>20</v>
      </c>
      <c r="I101" s="40" t="s">
        <v>21</v>
      </c>
      <c r="K101" s="13"/>
      <c r="L101" s="13"/>
    </row>
    <row r="102" spans="1:12" s="35" customFormat="1" ht="15" x14ac:dyDescent="0.2">
      <c r="A102" s="96"/>
      <c r="B102" s="97">
        <v>40360</v>
      </c>
      <c r="C102" s="140">
        <v>269007</v>
      </c>
      <c r="D102" s="42"/>
      <c r="E102" s="43"/>
      <c r="F102" s="43"/>
      <c r="G102" s="43"/>
      <c r="H102" s="43"/>
      <c r="I102" s="44"/>
      <c r="K102" s="13"/>
      <c r="L102" s="13"/>
    </row>
    <row r="103" spans="1:12" s="35" customFormat="1" ht="15" x14ac:dyDescent="0.2">
      <c r="A103" s="41"/>
      <c r="B103" s="31">
        <v>40391</v>
      </c>
      <c r="C103" s="140">
        <v>342205</v>
      </c>
      <c r="D103" s="42"/>
      <c r="E103" s="42"/>
      <c r="F103" s="42"/>
      <c r="G103" s="42"/>
      <c r="H103" s="45"/>
      <c r="I103" s="46"/>
      <c r="K103" s="13"/>
      <c r="L103" s="13"/>
    </row>
    <row r="104" spans="1:12" s="35" customFormat="1" ht="15" x14ac:dyDescent="0.2">
      <c r="A104" s="41"/>
      <c r="B104" s="31">
        <v>40422</v>
      </c>
      <c r="C104" s="140">
        <v>655927</v>
      </c>
      <c r="D104" s="42"/>
      <c r="E104" s="42"/>
      <c r="F104" s="42"/>
      <c r="G104" s="42"/>
      <c r="H104" s="45"/>
      <c r="I104" s="46"/>
      <c r="K104" s="13"/>
      <c r="L104" s="13"/>
    </row>
    <row r="105" spans="1:12" s="35" customFormat="1" ht="15" x14ac:dyDescent="0.2">
      <c r="A105" s="41"/>
      <c r="B105" s="31">
        <v>40452</v>
      </c>
      <c r="C105" s="140">
        <v>1615327</v>
      </c>
      <c r="D105" s="42"/>
      <c r="E105" s="42"/>
      <c r="F105" s="42"/>
      <c r="G105" s="42"/>
      <c r="H105" s="45"/>
      <c r="I105" s="46"/>
      <c r="K105" s="13"/>
      <c r="L105" s="13"/>
    </row>
    <row r="106" spans="1:12" s="35" customFormat="1" ht="15" x14ac:dyDescent="0.2">
      <c r="A106" s="47"/>
      <c r="B106" s="31">
        <v>40483</v>
      </c>
      <c r="C106" s="140">
        <v>935555</v>
      </c>
      <c r="D106" s="42">
        <f t="shared" ref="D106:D125" si="18">AVERAGE(C102:C105)</f>
        <v>720616.5</v>
      </c>
      <c r="E106" s="42">
        <f t="shared" ref="E106:E125" si="19">C106-D106</f>
        <v>214938.5</v>
      </c>
      <c r="F106" s="42">
        <f t="shared" ref="F106:F125" si="20">ABS(E106)</f>
        <v>214938.5</v>
      </c>
      <c r="G106" s="42">
        <f t="shared" ref="G106:G125" si="21">E106^2</f>
        <v>46198558782.25</v>
      </c>
      <c r="H106" s="45">
        <f t="shared" ref="H106:H125" si="22">F106/C106</f>
        <v>0.22974437633276504</v>
      </c>
      <c r="I106" s="46">
        <f t="shared" ref="I106:I125" si="23">E106/C106</f>
        <v>0.22974437633276504</v>
      </c>
      <c r="K106" s="13"/>
      <c r="L106" s="13"/>
    </row>
    <row r="107" spans="1:12" s="35" customFormat="1" ht="15" x14ac:dyDescent="0.2">
      <c r="A107" s="47"/>
      <c r="B107" s="31">
        <v>40513</v>
      </c>
      <c r="C107" s="140">
        <v>225520</v>
      </c>
      <c r="D107" s="42">
        <f t="shared" si="18"/>
        <v>887253.5</v>
      </c>
      <c r="E107" s="42">
        <f t="shared" si="19"/>
        <v>-661733.5</v>
      </c>
      <c r="F107" s="42">
        <f t="shared" si="20"/>
        <v>661733.5</v>
      </c>
      <c r="G107" s="42">
        <f t="shared" si="21"/>
        <v>437891225022.25</v>
      </c>
      <c r="H107" s="45">
        <f t="shared" si="22"/>
        <v>2.9342563852429939</v>
      </c>
      <c r="I107" s="46">
        <f t="shared" si="23"/>
        <v>-2.9342563852429939</v>
      </c>
      <c r="K107" s="13"/>
      <c r="L107" s="13"/>
    </row>
    <row r="108" spans="1:12" s="35" customFormat="1" ht="15" x14ac:dyDescent="0.2">
      <c r="A108" s="47"/>
      <c r="B108" s="31">
        <v>40544</v>
      </c>
      <c r="C108" s="140">
        <v>551953</v>
      </c>
      <c r="D108" s="42">
        <f t="shared" si="18"/>
        <v>858082.25</v>
      </c>
      <c r="E108" s="42">
        <f t="shared" si="19"/>
        <v>-306129.25</v>
      </c>
      <c r="F108" s="42">
        <f t="shared" si="20"/>
        <v>306129.25</v>
      </c>
      <c r="G108" s="42">
        <f t="shared" si="21"/>
        <v>93715117705.5625</v>
      </c>
      <c r="H108" s="45">
        <f t="shared" si="22"/>
        <v>0.554629198500597</v>
      </c>
      <c r="I108" s="46">
        <f t="shared" si="23"/>
        <v>-0.554629198500597</v>
      </c>
      <c r="K108" s="13"/>
      <c r="L108" s="13"/>
    </row>
    <row r="109" spans="1:12" s="35" customFormat="1" ht="15" x14ac:dyDescent="0.2">
      <c r="A109" s="47"/>
      <c r="B109" s="31">
        <v>40575</v>
      </c>
      <c r="C109" s="140">
        <v>1789537</v>
      </c>
      <c r="D109" s="42">
        <f t="shared" si="18"/>
        <v>832088.75</v>
      </c>
      <c r="E109" s="42">
        <f t="shared" si="19"/>
        <v>957448.25</v>
      </c>
      <c r="F109" s="42">
        <f t="shared" si="20"/>
        <v>957448.25</v>
      </c>
      <c r="G109" s="42">
        <f t="shared" si="21"/>
        <v>916707151428.0625</v>
      </c>
      <c r="H109" s="45">
        <f t="shared" si="22"/>
        <v>0.53502567982668148</v>
      </c>
      <c r="I109" s="46">
        <f t="shared" si="23"/>
        <v>0.53502567982668148</v>
      </c>
      <c r="K109" s="13"/>
      <c r="L109" s="13"/>
    </row>
    <row r="110" spans="1:12" s="35" customFormat="1" ht="15" x14ac:dyDescent="0.2">
      <c r="A110" s="47"/>
      <c r="B110" s="31">
        <v>40603</v>
      </c>
      <c r="C110" s="140">
        <v>1572789</v>
      </c>
      <c r="D110" s="42">
        <f t="shared" si="18"/>
        <v>875641.25</v>
      </c>
      <c r="E110" s="42">
        <f t="shared" si="19"/>
        <v>697147.75</v>
      </c>
      <c r="F110" s="42">
        <f t="shared" si="20"/>
        <v>697147.75</v>
      </c>
      <c r="G110" s="42">
        <f t="shared" si="21"/>
        <v>486014985330.0625</v>
      </c>
      <c r="H110" s="45">
        <f t="shared" si="22"/>
        <v>0.44325573869094964</v>
      </c>
      <c r="I110" s="46">
        <f t="shared" si="23"/>
        <v>0.44325573869094964</v>
      </c>
      <c r="K110" s="13"/>
      <c r="L110" s="13"/>
    </row>
    <row r="111" spans="1:12" s="35" customFormat="1" ht="15" x14ac:dyDescent="0.2">
      <c r="A111" s="47"/>
      <c r="B111" s="31">
        <v>40634</v>
      </c>
      <c r="C111" s="140">
        <v>1468446</v>
      </c>
      <c r="D111" s="42">
        <f t="shared" si="18"/>
        <v>1034949.75</v>
      </c>
      <c r="E111" s="42">
        <f t="shared" si="19"/>
        <v>433496.25</v>
      </c>
      <c r="F111" s="42">
        <f t="shared" si="20"/>
        <v>433496.25</v>
      </c>
      <c r="G111" s="42">
        <f t="shared" si="21"/>
        <v>187918998764.0625</v>
      </c>
      <c r="H111" s="45">
        <f t="shared" si="22"/>
        <v>0.295207484647035</v>
      </c>
      <c r="I111" s="46">
        <f t="shared" si="23"/>
        <v>0.295207484647035</v>
      </c>
      <c r="K111" s="13"/>
      <c r="L111" s="13"/>
    </row>
    <row r="112" spans="1:12" s="35" customFormat="1" ht="15" x14ac:dyDescent="0.2">
      <c r="A112" s="47"/>
      <c r="B112" s="31">
        <v>40664</v>
      </c>
      <c r="C112" s="140">
        <v>1863631</v>
      </c>
      <c r="D112" s="42">
        <f t="shared" si="18"/>
        <v>1345681.25</v>
      </c>
      <c r="E112" s="42">
        <f t="shared" si="19"/>
        <v>517949.75</v>
      </c>
      <c r="F112" s="42">
        <f t="shared" si="20"/>
        <v>517949.75</v>
      </c>
      <c r="G112" s="42">
        <f t="shared" si="21"/>
        <v>268271943525.0625</v>
      </c>
      <c r="H112" s="45">
        <f t="shared" si="22"/>
        <v>0.2779250559794294</v>
      </c>
      <c r="I112" s="46">
        <f t="shared" si="23"/>
        <v>0.2779250559794294</v>
      </c>
      <c r="K112" s="13"/>
      <c r="L112" s="13"/>
    </row>
    <row r="113" spans="1:12" s="35" customFormat="1" ht="15" x14ac:dyDescent="0.2">
      <c r="A113" s="47"/>
      <c r="B113" s="31">
        <v>40695</v>
      </c>
      <c r="C113" s="140">
        <v>1286818</v>
      </c>
      <c r="D113" s="42">
        <f t="shared" si="18"/>
        <v>1673600.75</v>
      </c>
      <c r="E113" s="42">
        <f t="shared" si="19"/>
        <v>-386782.75</v>
      </c>
      <c r="F113" s="42">
        <f t="shared" si="20"/>
        <v>386782.75</v>
      </c>
      <c r="G113" s="42">
        <f t="shared" si="21"/>
        <v>149600895697.5625</v>
      </c>
      <c r="H113" s="45">
        <f t="shared" si="22"/>
        <v>0.30057300255358566</v>
      </c>
      <c r="I113" s="46">
        <f t="shared" si="23"/>
        <v>-0.30057300255358566</v>
      </c>
      <c r="K113" s="13"/>
      <c r="L113" s="13"/>
    </row>
    <row r="114" spans="1:12" s="35" customFormat="1" ht="15" x14ac:dyDescent="0.2">
      <c r="A114" s="47"/>
      <c r="B114" s="31">
        <v>40725</v>
      </c>
      <c r="C114" s="140">
        <v>2039365</v>
      </c>
      <c r="D114" s="42">
        <f t="shared" si="18"/>
        <v>1547921</v>
      </c>
      <c r="E114" s="42">
        <f t="shared" si="19"/>
        <v>491444</v>
      </c>
      <c r="F114" s="42">
        <f t="shared" si="20"/>
        <v>491444</v>
      </c>
      <c r="G114" s="42">
        <f t="shared" si="21"/>
        <v>241517205136</v>
      </c>
      <c r="H114" s="45">
        <f t="shared" si="22"/>
        <v>0.24097893216761099</v>
      </c>
      <c r="I114" s="46">
        <f t="shared" si="23"/>
        <v>0.24097893216761099</v>
      </c>
      <c r="K114" s="13"/>
      <c r="L114" s="13"/>
    </row>
    <row r="115" spans="1:12" s="35" customFormat="1" ht="15" x14ac:dyDescent="0.2">
      <c r="A115" s="47"/>
      <c r="B115" s="31">
        <v>40756</v>
      </c>
      <c r="C115" s="140">
        <v>1493137</v>
      </c>
      <c r="D115" s="42">
        <f t="shared" si="18"/>
        <v>1664565</v>
      </c>
      <c r="E115" s="42">
        <f t="shared" si="19"/>
        <v>-171428</v>
      </c>
      <c r="F115" s="42">
        <f t="shared" si="20"/>
        <v>171428</v>
      </c>
      <c r="G115" s="42">
        <f t="shared" si="21"/>
        <v>29387559184</v>
      </c>
      <c r="H115" s="45">
        <f t="shared" si="22"/>
        <v>0.11481063023687713</v>
      </c>
      <c r="I115" s="46">
        <f t="shared" si="23"/>
        <v>-0.11481063023687713</v>
      </c>
      <c r="K115" s="13"/>
      <c r="L115" s="13"/>
    </row>
    <row r="116" spans="1:12" s="35" customFormat="1" ht="15" x14ac:dyDescent="0.2">
      <c r="A116" s="47"/>
      <c r="B116" s="31">
        <v>40787</v>
      </c>
      <c r="C116" s="140">
        <v>1960898</v>
      </c>
      <c r="D116" s="42">
        <f t="shared" si="18"/>
        <v>1670737.75</v>
      </c>
      <c r="E116" s="42">
        <f t="shared" si="19"/>
        <v>290160.25</v>
      </c>
      <c r="F116" s="42">
        <f t="shared" si="20"/>
        <v>290160.25</v>
      </c>
      <c r="G116" s="42">
        <f t="shared" si="21"/>
        <v>84192970680.0625</v>
      </c>
      <c r="H116" s="45">
        <f t="shared" si="22"/>
        <v>0.14797314801687797</v>
      </c>
      <c r="I116" s="46">
        <f t="shared" si="23"/>
        <v>0.14797314801687797</v>
      </c>
      <c r="K116" s="13"/>
      <c r="L116" s="13"/>
    </row>
    <row r="117" spans="1:12" s="35" customFormat="1" ht="15" x14ac:dyDescent="0.2">
      <c r="A117" s="47"/>
      <c r="B117" s="31">
        <v>40817</v>
      </c>
      <c r="C117" s="140">
        <v>2380780</v>
      </c>
      <c r="D117" s="42">
        <f t="shared" si="18"/>
        <v>1695054.5</v>
      </c>
      <c r="E117" s="42">
        <f t="shared" si="19"/>
        <v>685725.5</v>
      </c>
      <c r="F117" s="42">
        <f t="shared" si="20"/>
        <v>685725.5</v>
      </c>
      <c r="G117" s="42">
        <f t="shared" si="21"/>
        <v>470219461350.25</v>
      </c>
      <c r="H117" s="45">
        <f t="shared" si="22"/>
        <v>0.28802556305076488</v>
      </c>
      <c r="I117" s="46">
        <f t="shared" si="23"/>
        <v>0.28802556305076488</v>
      </c>
      <c r="K117" s="13"/>
      <c r="L117" s="13"/>
    </row>
    <row r="118" spans="1:12" s="35" customFormat="1" ht="15" x14ac:dyDescent="0.2">
      <c r="A118" s="47"/>
      <c r="B118" s="31">
        <v>40848</v>
      </c>
      <c r="C118" s="140">
        <v>1374066</v>
      </c>
      <c r="D118" s="42">
        <f t="shared" si="18"/>
        <v>1968545</v>
      </c>
      <c r="E118" s="42">
        <f t="shared" si="19"/>
        <v>-594479</v>
      </c>
      <c r="F118" s="42">
        <f t="shared" si="20"/>
        <v>594479</v>
      </c>
      <c r="G118" s="42">
        <f t="shared" si="21"/>
        <v>353405281441</v>
      </c>
      <c r="H118" s="45">
        <f t="shared" si="22"/>
        <v>0.43264224571454357</v>
      </c>
      <c r="I118" s="46">
        <f t="shared" si="23"/>
        <v>-0.43264224571454357</v>
      </c>
      <c r="K118" s="13"/>
      <c r="L118" s="13"/>
    </row>
    <row r="119" spans="1:12" s="35" customFormat="1" ht="15" x14ac:dyDescent="0.2">
      <c r="A119" s="47"/>
      <c r="B119" s="31">
        <v>40878</v>
      </c>
      <c r="C119" s="140">
        <v>686126</v>
      </c>
      <c r="D119" s="42">
        <f t="shared" si="18"/>
        <v>1802220.25</v>
      </c>
      <c r="E119" s="42">
        <f t="shared" si="19"/>
        <v>-1116094.25</v>
      </c>
      <c r="F119" s="42">
        <f t="shared" si="20"/>
        <v>1116094.25</v>
      </c>
      <c r="G119" s="42">
        <f t="shared" si="21"/>
        <v>1245666374883.0625</v>
      </c>
      <c r="H119" s="45">
        <f t="shared" si="22"/>
        <v>1.6266607736771381</v>
      </c>
      <c r="I119" s="46">
        <f t="shared" si="23"/>
        <v>-1.6266607736771381</v>
      </c>
      <c r="K119" s="13"/>
      <c r="L119" s="13"/>
    </row>
    <row r="120" spans="1:12" s="35" customFormat="1" ht="15" x14ac:dyDescent="0.2">
      <c r="A120" s="47"/>
      <c r="B120" s="31">
        <v>40909</v>
      </c>
      <c r="C120" s="140">
        <v>1710174</v>
      </c>
      <c r="D120" s="42">
        <f t="shared" si="18"/>
        <v>1600467.5</v>
      </c>
      <c r="E120" s="42">
        <f t="shared" si="19"/>
        <v>109706.5</v>
      </c>
      <c r="F120" s="42">
        <f t="shared" si="20"/>
        <v>109706.5</v>
      </c>
      <c r="G120" s="42">
        <f t="shared" si="21"/>
        <v>12035516142.25</v>
      </c>
      <c r="H120" s="45">
        <f t="shared" si="22"/>
        <v>6.4149320478501012E-2</v>
      </c>
      <c r="I120" s="46">
        <f t="shared" si="23"/>
        <v>6.4149320478501012E-2</v>
      </c>
      <c r="K120" s="13"/>
      <c r="L120" s="13"/>
    </row>
    <row r="121" spans="1:12" s="35" customFormat="1" ht="15" x14ac:dyDescent="0.2">
      <c r="A121" s="47"/>
      <c r="B121" s="31">
        <v>40940</v>
      </c>
      <c r="C121" s="140">
        <v>1088493</v>
      </c>
      <c r="D121" s="42">
        <f t="shared" si="18"/>
        <v>1537786.5</v>
      </c>
      <c r="E121" s="42">
        <f t="shared" si="19"/>
        <v>-449293.5</v>
      </c>
      <c r="F121" s="42">
        <f t="shared" si="20"/>
        <v>449293.5</v>
      </c>
      <c r="G121" s="42">
        <f t="shared" si="21"/>
        <v>201864649142.25</v>
      </c>
      <c r="H121" s="45">
        <f t="shared" si="22"/>
        <v>0.41276654971598348</v>
      </c>
      <c r="I121" s="46">
        <f t="shared" si="23"/>
        <v>-0.41276654971598348</v>
      </c>
      <c r="K121" s="13"/>
      <c r="L121" s="13"/>
    </row>
    <row r="122" spans="1:12" s="35" customFormat="1" ht="15" x14ac:dyDescent="0.2">
      <c r="A122" s="47"/>
      <c r="B122" s="31">
        <v>40969</v>
      </c>
      <c r="C122" s="140">
        <v>1256007</v>
      </c>
      <c r="D122" s="42">
        <f t="shared" si="18"/>
        <v>1214714.75</v>
      </c>
      <c r="E122" s="42">
        <f t="shared" si="19"/>
        <v>41292.25</v>
      </c>
      <c r="F122" s="42">
        <f t="shared" si="20"/>
        <v>41292.25</v>
      </c>
      <c r="G122" s="42">
        <f t="shared" si="21"/>
        <v>1705049910.0625</v>
      </c>
      <c r="H122" s="45">
        <f t="shared" si="22"/>
        <v>3.2875811997863068E-2</v>
      </c>
      <c r="I122" s="46">
        <f t="shared" si="23"/>
        <v>3.2875811997863068E-2</v>
      </c>
      <c r="K122" s="13"/>
      <c r="L122" s="13"/>
    </row>
    <row r="123" spans="1:12" s="35" customFormat="1" ht="15" x14ac:dyDescent="0.2">
      <c r="A123" s="47"/>
      <c r="B123" s="31">
        <v>41000</v>
      </c>
      <c r="C123" s="140">
        <v>1718040</v>
      </c>
      <c r="D123" s="42">
        <f t="shared" si="18"/>
        <v>1185200</v>
      </c>
      <c r="E123" s="42">
        <f t="shared" si="19"/>
        <v>532840</v>
      </c>
      <c r="F123" s="42">
        <f t="shared" si="20"/>
        <v>532840</v>
      </c>
      <c r="G123" s="42">
        <f t="shared" si="21"/>
        <v>283918465600</v>
      </c>
      <c r="H123" s="45">
        <f t="shared" si="22"/>
        <v>0.31014411771553629</v>
      </c>
      <c r="I123" s="46">
        <f t="shared" si="23"/>
        <v>0.31014411771553629</v>
      </c>
      <c r="K123" s="13"/>
      <c r="L123" s="13"/>
    </row>
    <row r="124" spans="1:12" s="35" customFormat="1" ht="15" x14ac:dyDescent="0.2">
      <c r="A124" s="47"/>
      <c r="B124" s="31">
        <v>41030</v>
      </c>
      <c r="C124" s="140">
        <v>1343653</v>
      </c>
      <c r="D124" s="42">
        <f t="shared" si="18"/>
        <v>1443178.5</v>
      </c>
      <c r="E124" s="42">
        <f t="shared" si="19"/>
        <v>-99525.5</v>
      </c>
      <c r="F124" s="42">
        <f t="shared" si="20"/>
        <v>99525.5</v>
      </c>
      <c r="G124" s="42">
        <f t="shared" si="21"/>
        <v>9905325150.25</v>
      </c>
      <c r="H124" s="45">
        <f t="shared" si="22"/>
        <v>7.4070835252851741E-2</v>
      </c>
      <c r="I124" s="46">
        <f t="shared" si="23"/>
        <v>-7.4070835252851741E-2</v>
      </c>
      <c r="K124" s="13"/>
      <c r="L124" s="13"/>
    </row>
    <row r="125" spans="1:12" s="35" customFormat="1" ht="15.75" thickBot="1" x14ac:dyDescent="0.25">
      <c r="A125" s="53"/>
      <c r="B125" s="80">
        <v>41061</v>
      </c>
      <c r="C125" s="140">
        <v>1910419</v>
      </c>
      <c r="D125" s="42">
        <f t="shared" si="18"/>
        <v>1351548.25</v>
      </c>
      <c r="E125" s="42">
        <f t="shared" si="19"/>
        <v>558870.75</v>
      </c>
      <c r="F125" s="42">
        <f t="shared" si="20"/>
        <v>558870.75</v>
      </c>
      <c r="G125" s="42">
        <f t="shared" si="21"/>
        <v>312336515205.5625</v>
      </c>
      <c r="H125" s="45">
        <f t="shared" si="22"/>
        <v>0.29253831227599808</v>
      </c>
      <c r="I125" s="46">
        <f t="shared" si="23"/>
        <v>0.29253831227599808</v>
      </c>
      <c r="K125" s="13"/>
      <c r="L125" s="13"/>
    </row>
    <row r="126" spans="1:12" s="35" customFormat="1" ht="13.5" thickBot="1" x14ac:dyDescent="0.25">
      <c r="A126" s="49"/>
      <c r="B126" s="57"/>
      <c r="C126" s="58"/>
      <c r="D126" s="59">
        <f>AVERAGE(C122:C125)</f>
        <v>1557029.75</v>
      </c>
      <c r="E126" s="42"/>
      <c r="F126" s="102">
        <f>AVERAGE(F106:F125)</f>
        <v>465824.27500000002</v>
      </c>
      <c r="G126" s="62">
        <f t="shared" ref="G126:H126" si="24">AVERAGE(G106:G125)</f>
        <v>291623662503.98126</v>
      </c>
      <c r="H126" s="62">
        <f t="shared" si="24"/>
        <v>0.48041265810372924</v>
      </c>
      <c r="I126" s="63">
        <f>AVERAGE(I106:I125)</f>
        <v>-0.16462830398572792</v>
      </c>
      <c r="K126" s="13"/>
      <c r="L126" s="13"/>
    </row>
    <row r="131" spans="1:12" s="35" customFormat="1" ht="18" x14ac:dyDescent="0.25">
      <c r="A131" s="1" t="s">
        <v>37</v>
      </c>
      <c r="B131" s="13"/>
      <c r="C131" s="13"/>
      <c r="K131" s="13"/>
      <c r="L131" s="13"/>
    </row>
    <row r="132" spans="1:12" s="35" customFormat="1" ht="13.5" thickBot="1" x14ac:dyDescent="0.25">
      <c r="A132" s="13"/>
      <c r="B132" s="13"/>
      <c r="C132" s="13"/>
      <c r="D132" s="36"/>
      <c r="K132" s="13"/>
      <c r="L132" s="13"/>
    </row>
    <row r="133" spans="1:12" s="35" customFormat="1" ht="27" customHeight="1" thickBot="1" x14ac:dyDescent="0.25">
      <c r="A133" s="6" t="s">
        <v>2</v>
      </c>
      <c r="B133" s="37" t="s">
        <v>3</v>
      </c>
      <c r="C133" s="37"/>
      <c r="D133" s="38"/>
      <c r="E133" s="39" t="s">
        <v>17</v>
      </c>
      <c r="F133" s="38" t="s">
        <v>18</v>
      </c>
      <c r="G133" s="38" t="s">
        <v>19</v>
      </c>
      <c r="H133" s="38" t="s">
        <v>20</v>
      </c>
      <c r="I133" s="40" t="s">
        <v>21</v>
      </c>
      <c r="K133" s="13"/>
      <c r="L133" s="13"/>
    </row>
    <row r="134" spans="1:12" s="35" customFormat="1" ht="15" x14ac:dyDescent="0.2">
      <c r="A134" s="96"/>
      <c r="B134" s="97">
        <v>40360</v>
      </c>
      <c r="C134" s="140">
        <v>269007</v>
      </c>
      <c r="D134" s="42"/>
      <c r="E134" s="43"/>
      <c r="F134" s="43"/>
      <c r="G134" s="43"/>
      <c r="H134" s="43"/>
      <c r="I134" s="44"/>
      <c r="K134" s="13"/>
      <c r="L134" s="13"/>
    </row>
    <row r="135" spans="1:12" s="35" customFormat="1" ht="15" x14ac:dyDescent="0.2">
      <c r="A135" s="41"/>
      <c r="B135" s="31">
        <v>40391</v>
      </c>
      <c r="C135" s="140">
        <v>342205</v>
      </c>
      <c r="D135" s="42"/>
      <c r="E135" s="42"/>
      <c r="F135" s="42"/>
      <c r="G135" s="42"/>
      <c r="H135" s="45"/>
      <c r="I135" s="46"/>
      <c r="K135" s="13"/>
      <c r="L135" s="13"/>
    </row>
    <row r="136" spans="1:12" s="35" customFormat="1" ht="15" x14ac:dyDescent="0.2">
      <c r="A136" s="41"/>
      <c r="B136" s="31">
        <v>40422</v>
      </c>
      <c r="C136" s="140">
        <v>655927</v>
      </c>
      <c r="D136" s="42"/>
      <c r="E136" s="42"/>
      <c r="F136" s="42"/>
      <c r="G136" s="42"/>
      <c r="H136" s="45"/>
      <c r="I136" s="46"/>
      <c r="K136" s="13"/>
      <c r="L136" s="13"/>
    </row>
    <row r="137" spans="1:12" s="35" customFormat="1" ht="15" x14ac:dyDescent="0.2">
      <c r="A137" s="41"/>
      <c r="B137" s="31">
        <v>40452</v>
      </c>
      <c r="C137" s="140">
        <v>1615327</v>
      </c>
      <c r="D137" s="42"/>
      <c r="E137" s="42"/>
      <c r="F137" s="42"/>
      <c r="G137" s="42"/>
      <c r="H137" s="45"/>
      <c r="I137" s="46"/>
      <c r="K137" s="13"/>
      <c r="L137" s="13"/>
    </row>
    <row r="138" spans="1:12" s="35" customFormat="1" ht="15" x14ac:dyDescent="0.2">
      <c r="A138" s="47"/>
      <c r="B138" s="31">
        <v>40483</v>
      </c>
      <c r="C138" s="140">
        <v>935555</v>
      </c>
      <c r="D138" s="42"/>
      <c r="E138" s="42"/>
      <c r="F138" s="42"/>
      <c r="G138" s="42"/>
      <c r="H138" s="45"/>
      <c r="I138" s="46"/>
      <c r="K138" s="13"/>
      <c r="L138" s="13"/>
    </row>
    <row r="139" spans="1:12" s="35" customFormat="1" ht="15" x14ac:dyDescent="0.2">
      <c r="A139" s="47"/>
      <c r="B139" s="31">
        <v>40513</v>
      </c>
      <c r="C139" s="140">
        <v>225520</v>
      </c>
      <c r="D139" s="42">
        <f t="shared" ref="D139:D157" si="25">AVERAGE(C134:C138)</f>
        <v>763604.2</v>
      </c>
      <c r="E139" s="42">
        <f t="shared" ref="E139:E157" si="26">C139-D139</f>
        <v>-538084.19999999995</v>
      </c>
      <c r="F139" s="42">
        <f t="shared" ref="F139:F157" si="27">ABS(E139)</f>
        <v>538084.19999999995</v>
      </c>
      <c r="G139" s="42">
        <f t="shared" ref="G139:G157" si="28">E139^2</f>
        <v>289534606289.63995</v>
      </c>
      <c r="H139" s="45">
        <f t="shared" ref="H139:H157" si="29">F139/C139</f>
        <v>2.3859710890386658</v>
      </c>
      <c r="I139" s="46">
        <f t="shared" ref="I139:I157" si="30">E139/C139</f>
        <v>-2.3859710890386658</v>
      </c>
      <c r="K139" s="13"/>
      <c r="L139" s="13"/>
    </row>
    <row r="140" spans="1:12" s="35" customFormat="1" ht="15" x14ac:dyDescent="0.2">
      <c r="A140" s="47"/>
      <c r="B140" s="31">
        <v>40544</v>
      </c>
      <c r="C140" s="140">
        <v>551953</v>
      </c>
      <c r="D140" s="42">
        <f t="shared" si="25"/>
        <v>754906.8</v>
      </c>
      <c r="E140" s="42">
        <f t="shared" si="26"/>
        <v>-202953.80000000005</v>
      </c>
      <c r="F140" s="42">
        <f t="shared" si="27"/>
        <v>202953.80000000005</v>
      </c>
      <c r="G140" s="42">
        <f t="shared" si="28"/>
        <v>41190244934.440018</v>
      </c>
      <c r="H140" s="45">
        <f t="shared" si="29"/>
        <v>0.36770123543127775</v>
      </c>
      <c r="I140" s="46">
        <f t="shared" si="30"/>
        <v>-0.36770123543127775</v>
      </c>
      <c r="K140" s="13"/>
      <c r="L140" s="13"/>
    </row>
    <row r="141" spans="1:12" s="35" customFormat="1" ht="15" x14ac:dyDescent="0.2">
      <c r="A141" s="47"/>
      <c r="B141" s="31">
        <v>40575</v>
      </c>
      <c r="C141" s="140">
        <v>1789537</v>
      </c>
      <c r="D141" s="42">
        <f t="shared" si="25"/>
        <v>796856.4</v>
      </c>
      <c r="E141" s="42">
        <f t="shared" si="26"/>
        <v>992680.6</v>
      </c>
      <c r="F141" s="42">
        <f t="shared" si="27"/>
        <v>992680.6</v>
      </c>
      <c r="G141" s="42">
        <f t="shared" si="28"/>
        <v>985414773616.35999</v>
      </c>
      <c r="H141" s="45">
        <f t="shared" si="29"/>
        <v>0.55471364939646395</v>
      </c>
      <c r="I141" s="46">
        <f t="shared" si="30"/>
        <v>0.55471364939646395</v>
      </c>
      <c r="K141" s="13"/>
      <c r="L141" s="13"/>
    </row>
    <row r="142" spans="1:12" s="35" customFormat="1" ht="15" x14ac:dyDescent="0.2">
      <c r="A142" s="47"/>
      <c r="B142" s="31">
        <v>40603</v>
      </c>
      <c r="C142" s="140">
        <v>1572789</v>
      </c>
      <c r="D142" s="42">
        <f t="shared" si="25"/>
        <v>1023578.4</v>
      </c>
      <c r="E142" s="42">
        <f t="shared" si="26"/>
        <v>549210.6</v>
      </c>
      <c r="F142" s="42">
        <f t="shared" si="27"/>
        <v>549210.6</v>
      </c>
      <c r="G142" s="42">
        <f t="shared" si="28"/>
        <v>301632283152.35999</v>
      </c>
      <c r="H142" s="45">
        <f t="shared" si="29"/>
        <v>0.34919534661038448</v>
      </c>
      <c r="I142" s="46">
        <f t="shared" si="30"/>
        <v>0.34919534661038448</v>
      </c>
      <c r="K142" s="13"/>
      <c r="L142" s="13"/>
    </row>
    <row r="143" spans="1:12" s="35" customFormat="1" ht="15" x14ac:dyDescent="0.2">
      <c r="A143" s="47"/>
      <c r="B143" s="31">
        <v>40634</v>
      </c>
      <c r="C143" s="140">
        <v>1468446</v>
      </c>
      <c r="D143" s="42">
        <f t="shared" si="25"/>
        <v>1015070.8</v>
      </c>
      <c r="E143" s="42">
        <f t="shared" si="26"/>
        <v>453375.19999999995</v>
      </c>
      <c r="F143" s="42">
        <f t="shared" si="27"/>
        <v>453375.19999999995</v>
      </c>
      <c r="G143" s="42">
        <f t="shared" si="28"/>
        <v>205549071975.03995</v>
      </c>
      <c r="H143" s="45">
        <f t="shared" si="29"/>
        <v>0.30874489085740975</v>
      </c>
      <c r="I143" s="46">
        <f t="shared" si="30"/>
        <v>0.30874489085740975</v>
      </c>
      <c r="K143" s="13"/>
      <c r="L143" s="13"/>
    </row>
    <row r="144" spans="1:12" s="35" customFormat="1" ht="15" x14ac:dyDescent="0.2">
      <c r="A144" s="47"/>
      <c r="B144" s="31">
        <v>40664</v>
      </c>
      <c r="C144" s="140">
        <v>1863631</v>
      </c>
      <c r="D144" s="42">
        <f t="shared" si="25"/>
        <v>1121649</v>
      </c>
      <c r="E144" s="42">
        <f t="shared" si="26"/>
        <v>741982</v>
      </c>
      <c r="F144" s="42">
        <f t="shared" si="27"/>
        <v>741982</v>
      </c>
      <c r="G144" s="42">
        <f t="shared" si="28"/>
        <v>550537288324</v>
      </c>
      <c r="H144" s="45">
        <f t="shared" si="29"/>
        <v>0.39813782878692189</v>
      </c>
      <c r="I144" s="46">
        <f t="shared" si="30"/>
        <v>0.39813782878692189</v>
      </c>
      <c r="K144" s="13"/>
      <c r="L144" s="13"/>
    </row>
    <row r="145" spans="1:12" s="35" customFormat="1" ht="15" x14ac:dyDescent="0.2">
      <c r="A145" s="47"/>
      <c r="B145" s="31">
        <v>40695</v>
      </c>
      <c r="C145" s="140">
        <v>1286818</v>
      </c>
      <c r="D145" s="42">
        <f t="shared" si="25"/>
        <v>1449271.2</v>
      </c>
      <c r="E145" s="42">
        <f t="shared" si="26"/>
        <v>-162453.19999999995</v>
      </c>
      <c r="F145" s="42">
        <f t="shared" si="27"/>
        <v>162453.19999999995</v>
      </c>
      <c r="G145" s="42">
        <f t="shared" si="28"/>
        <v>26391042190.239986</v>
      </c>
      <c r="H145" s="45">
        <f t="shared" si="29"/>
        <v>0.12624411532944049</v>
      </c>
      <c r="I145" s="46">
        <f t="shared" si="30"/>
        <v>-0.12624411532944049</v>
      </c>
      <c r="K145" s="13"/>
      <c r="L145" s="13"/>
    </row>
    <row r="146" spans="1:12" s="35" customFormat="1" ht="15" x14ac:dyDescent="0.2">
      <c r="A146" s="47"/>
      <c r="B146" s="31">
        <v>40725</v>
      </c>
      <c r="C146" s="140">
        <v>2039365</v>
      </c>
      <c r="D146" s="42">
        <f t="shared" si="25"/>
        <v>1596244.2</v>
      </c>
      <c r="E146" s="42">
        <f t="shared" si="26"/>
        <v>443120.80000000005</v>
      </c>
      <c r="F146" s="42">
        <f t="shared" si="27"/>
        <v>443120.80000000005</v>
      </c>
      <c r="G146" s="42">
        <f t="shared" si="28"/>
        <v>196356043392.64005</v>
      </c>
      <c r="H146" s="45">
        <f t="shared" si="29"/>
        <v>0.21728371331272237</v>
      </c>
      <c r="I146" s="46">
        <f t="shared" si="30"/>
        <v>0.21728371331272237</v>
      </c>
      <c r="K146" s="13"/>
      <c r="L146" s="13"/>
    </row>
    <row r="147" spans="1:12" s="35" customFormat="1" ht="15" x14ac:dyDescent="0.2">
      <c r="A147" s="47"/>
      <c r="B147" s="31">
        <v>40756</v>
      </c>
      <c r="C147" s="140">
        <v>1493137</v>
      </c>
      <c r="D147" s="42">
        <f t="shared" si="25"/>
        <v>1646209.8</v>
      </c>
      <c r="E147" s="42">
        <f t="shared" si="26"/>
        <v>-153072.80000000005</v>
      </c>
      <c r="F147" s="42">
        <f t="shared" si="27"/>
        <v>153072.80000000005</v>
      </c>
      <c r="G147" s="42">
        <f t="shared" si="28"/>
        <v>23431282099.840015</v>
      </c>
      <c r="H147" s="45">
        <f t="shared" si="29"/>
        <v>0.10251758545933833</v>
      </c>
      <c r="I147" s="46">
        <f t="shared" si="30"/>
        <v>-0.10251758545933833</v>
      </c>
      <c r="K147" s="13"/>
      <c r="L147" s="13"/>
    </row>
    <row r="148" spans="1:12" s="35" customFormat="1" ht="15" x14ac:dyDescent="0.2">
      <c r="A148" s="47"/>
      <c r="B148" s="31">
        <v>40787</v>
      </c>
      <c r="C148" s="140">
        <v>1960898</v>
      </c>
      <c r="D148" s="42">
        <f t="shared" si="25"/>
        <v>1630279.4</v>
      </c>
      <c r="E148" s="42">
        <f t="shared" si="26"/>
        <v>330618.60000000009</v>
      </c>
      <c r="F148" s="42">
        <f t="shared" si="27"/>
        <v>330618.60000000009</v>
      </c>
      <c r="G148" s="42">
        <f t="shared" si="28"/>
        <v>109308658665.96007</v>
      </c>
      <c r="H148" s="45">
        <f t="shared" si="29"/>
        <v>0.16860571024092028</v>
      </c>
      <c r="I148" s="46">
        <f t="shared" si="30"/>
        <v>0.16860571024092028</v>
      </c>
      <c r="K148" s="13"/>
      <c r="L148" s="13"/>
    </row>
    <row r="149" spans="1:12" s="35" customFormat="1" ht="15" x14ac:dyDescent="0.2">
      <c r="A149" s="47"/>
      <c r="B149" s="31">
        <v>40817</v>
      </c>
      <c r="C149" s="140">
        <v>2380780</v>
      </c>
      <c r="D149" s="42">
        <f t="shared" si="25"/>
        <v>1728769.8</v>
      </c>
      <c r="E149" s="42">
        <f t="shared" si="26"/>
        <v>652010.19999999995</v>
      </c>
      <c r="F149" s="42">
        <f t="shared" si="27"/>
        <v>652010.19999999995</v>
      </c>
      <c r="G149" s="42">
        <f t="shared" si="28"/>
        <v>425117300904.03992</v>
      </c>
      <c r="H149" s="45">
        <f t="shared" si="29"/>
        <v>0.27386411176169151</v>
      </c>
      <c r="I149" s="46">
        <f t="shared" si="30"/>
        <v>0.27386411176169151</v>
      </c>
      <c r="K149" s="13"/>
      <c r="L149" s="13"/>
    </row>
    <row r="150" spans="1:12" s="35" customFormat="1" ht="15" x14ac:dyDescent="0.2">
      <c r="A150" s="47"/>
      <c r="B150" s="31">
        <v>40848</v>
      </c>
      <c r="C150" s="140">
        <v>1374066</v>
      </c>
      <c r="D150" s="42">
        <f t="shared" si="25"/>
        <v>1832199.6</v>
      </c>
      <c r="E150" s="42">
        <f t="shared" si="26"/>
        <v>-458133.60000000009</v>
      </c>
      <c r="F150" s="42">
        <f t="shared" si="27"/>
        <v>458133.60000000009</v>
      </c>
      <c r="G150" s="42">
        <f t="shared" si="28"/>
        <v>209886395448.96008</v>
      </c>
      <c r="H150" s="45">
        <f t="shared" si="29"/>
        <v>0.33341455213941695</v>
      </c>
      <c r="I150" s="46">
        <f t="shared" si="30"/>
        <v>-0.33341455213941695</v>
      </c>
      <c r="K150" s="13"/>
      <c r="L150" s="13"/>
    </row>
    <row r="151" spans="1:12" s="35" customFormat="1" ht="15" x14ac:dyDescent="0.2">
      <c r="A151" s="47"/>
      <c r="B151" s="31">
        <v>40878</v>
      </c>
      <c r="C151" s="140">
        <v>686126</v>
      </c>
      <c r="D151" s="42">
        <f t="shared" si="25"/>
        <v>1849649.2</v>
      </c>
      <c r="E151" s="42">
        <f t="shared" si="26"/>
        <v>-1163523.2</v>
      </c>
      <c r="F151" s="42">
        <f t="shared" si="27"/>
        <v>1163523.2</v>
      </c>
      <c r="G151" s="42">
        <f t="shared" si="28"/>
        <v>1353786236938.24</v>
      </c>
      <c r="H151" s="45">
        <f t="shared" si="29"/>
        <v>1.6957864881960456</v>
      </c>
      <c r="I151" s="46">
        <f t="shared" si="30"/>
        <v>-1.6957864881960456</v>
      </c>
      <c r="K151" s="13"/>
      <c r="L151" s="13"/>
    </row>
    <row r="152" spans="1:12" s="35" customFormat="1" ht="15" x14ac:dyDescent="0.2">
      <c r="A152" s="47"/>
      <c r="B152" s="31">
        <v>40909</v>
      </c>
      <c r="C152" s="140">
        <v>1710174</v>
      </c>
      <c r="D152" s="42">
        <f t="shared" si="25"/>
        <v>1579001.4</v>
      </c>
      <c r="E152" s="42">
        <f t="shared" si="26"/>
        <v>131172.60000000009</v>
      </c>
      <c r="F152" s="42">
        <f t="shared" si="27"/>
        <v>131172.60000000009</v>
      </c>
      <c r="G152" s="42">
        <f t="shared" si="28"/>
        <v>17206250990.760025</v>
      </c>
      <c r="H152" s="45">
        <f t="shared" si="29"/>
        <v>7.670131811149046E-2</v>
      </c>
      <c r="I152" s="46">
        <f t="shared" si="30"/>
        <v>7.670131811149046E-2</v>
      </c>
      <c r="K152" s="13"/>
      <c r="L152" s="13"/>
    </row>
    <row r="153" spans="1:12" s="35" customFormat="1" ht="15" x14ac:dyDescent="0.2">
      <c r="A153" s="47"/>
      <c r="B153" s="31">
        <v>40940</v>
      </c>
      <c r="C153" s="140">
        <v>1088493</v>
      </c>
      <c r="D153" s="42">
        <f t="shared" si="25"/>
        <v>1622408.8</v>
      </c>
      <c r="E153" s="42">
        <f t="shared" si="26"/>
        <v>-533915.80000000005</v>
      </c>
      <c r="F153" s="42">
        <f t="shared" si="27"/>
        <v>533915.80000000005</v>
      </c>
      <c r="G153" s="42">
        <f t="shared" si="28"/>
        <v>285066081489.64008</v>
      </c>
      <c r="H153" s="45">
        <f t="shared" si="29"/>
        <v>0.49050917185503262</v>
      </c>
      <c r="I153" s="46">
        <f t="shared" si="30"/>
        <v>-0.49050917185503262</v>
      </c>
      <c r="K153" s="13"/>
      <c r="L153" s="13"/>
    </row>
    <row r="154" spans="1:12" s="35" customFormat="1" ht="15" x14ac:dyDescent="0.2">
      <c r="A154" s="47"/>
      <c r="B154" s="31">
        <v>40969</v>
      </c>
      <c r="C154" s="140">
        <v>1256007</v>
      </c>
      <c r="D154" s="42">
        <f t="shared" si="25"/>
        <v>1447927.8</v>
      </c>
      <c r="E154" s="42">
        <f t="shared" si="26"/>
        <v>-191920.80000000005</v>
      </c>
      <c r="F154" s="42">
        <f t="shared" si="27"/>
        <v>191920.80000000005</v>
      </c>
      <c r="G154" s="42">
        <f t="shared" si="28"/>
        <v>36833593472.640015</v>
      </c>
      <c r="H154" s="45">
        <f t="shared" si="29"/>
        <v>0.15280233310801616</v>
      </c>
      <c r="I154" s="46">
        <f t="shared" si="30"/>
        <v>-0.15280233310801616</v>
      </c>
      <c r="K154" s="13"/>
      <c r="L154" s="13"/>
    </row>
    <row r="155" spans="1:12" s="35" customFormat="1" ht="15" x14ac:dyDescent="0.2">
      <c r="A155" s="47"/>
      <c r="B155" s="31">
        <v>41000</v>
      </c>
      <c r="C155" s="140">
        <v>1718040</v>
      </c>
      <c r="D155" s="42">
        <f t="shared" si="25"/>
        <v>1222973.2</v>
      </c>
      <c r="E155" s="42">
        <f t="shared" si="26"/>
        <v>495066.80000000005</v>
      </c>
      <c r="F155" s="42">
        <f t="shared" si="27"/>
        <v>495066.80000000005</v>
      </c>
      <c r="G155" s="42">
        <f t="shared" si="28"/>
        <v>245091136462.24005</v>
      </c>
      <c r="H155" s="45">
        <f t="shared" si="29"/>
        <v>0.28815790086377502</v>
      </c>
      <c r="I155" s="46">
        <f t="shared" si="30"/>
        <v>0.28815790086377502</v>
      </c>
      <c r="K155" s="13"/>
      <c r="L155" s="13"/>
    </row>
    <row r="156" spans="1:12" s="35" customFormat="1" ht="15" x14ac:dyDescent="0.2">
      <c r="A156" s="47"/>
      <c r="B156" s="31">
        <v>41030</v>
      </c>
      <c r="C156" s="140">
        <v>1343653</v>
      </c>
      <c r="D156" s="42">
        <f t="shared" si="25"/>
        <v>1291768</v>
      </c>
      <c r="E156" s="42">
        <f t="shared" si="26"/>
        <v>51885</v>
      </c>
      <c r="F156" s="42">
        <f t="shared" si="27"/>
        <v>51885</v>
      </c>
      <c r="G156" s="42">
        <f t="shared" si="28"/>
        <v>2692053225</v>
      </c>
      <c r="H156" s="45">
        <f t="shared" si="29"/>
        <v>3.8614880478814097E-2</v>
      </c>
      <c r="I156" s="46">
        <f t="shared" si="30"/>
        <v>3.8614880478814097E-2</v>
      </c>
      <c r="K156" s="13"/>
      <c r="L156" s="13"/>
    </row>
    <row r="157" spans="1:12" s="35" customFormat="1" ht="15.75" thickBot="1" x14ac:dyDescent="0.25">
      <c r="A157" s="53"/>
      <c r="B157" s="80">
        <v>41061</v>
      </c>
      <c r="C157" s="140">
        <v>1910419</v>
      </c>
      <c r="D157" s="42">
        <f t="shared" si="25"/>
        <v>1423273.4</v>
      </c>
      <c r="E157" s="42">
        <f t="shared" si="26"/>
        <v>487145.60000000009</v>
      </c>
      <c r="F157" s="42">
        <f t="shared" si="27"/>
        <v>487145.60000000009</v>
      </c>
      <c r="G157" s="42">
        <f t="shared" si="28"/>
        <v>237310835599.36008</v>
      </c>
      <c r="H157" s="45">
        <f t="shared" si="29"/>
        <v>0.25499411385669851</v>
      </c>
      <c r="I157" s="46">
        <f t="shared" si="30"/>
        <v>0.25499411385669851</v>
      </c>
      <c r="K157" s="13"/>
      <c r="L157" s="13"/>
    </row>
    <row r="158" spans="1:12" ht="13.5" thickBot="1" x14ac:dyDescent="0.25">
      <c r="A158" s="49"/>
      <c r="B158" s="57"/>
      <c r="C158" s="58"/>
      <c r="D158" s="59">
        <f>AVERAGE(C153:C157)</f>
        <v>1463322.4</v>
      </c>
      <c r="E158" s="42"/>
      <c r="F158" s="60">
        <f>AVERAGE(F135:F157)</f>
        <v>459596.07368421066</v>
      </c>
      <c r="G158" s="61">
        <f>AVERAGE(G135:G157)</f>
        <v>291701851535.33679</v>
      </c>
      <c r="H158" s="62">
        <f>AVERAGE(H135:H157)</f>
        <v>0.45178737025444871</v>
      </c>
      <c r="I158" s="63">
        <f>AVERAGE(I135:I157)</f>
        <v>-0.14347016348841796</v>
      </c>
    </row>
    <row r="160" spans="1:12" ht="13.5" thickBot="1" x14ac:dyDescent="0.25"/>
    <row r="161" spans="1:12" ht="27" customHeight="1" thickBot="1" x14ac:dyDescent="0.25">
      <c r="B161" s="157" t="s">
        <v>38</v>
      </c>
      <c r="C161" s="158"/>
      <c r="D161" s="94"/>
      <c r="E161" s="94"/>
      <c r="F161" s="94" t="s">
        <v>18</v>
      </c>
      <c r="G161" s="94" t="s">
        <v>19</v>
      </c>
      <c r="H161" s="94" t="s">
        <v>20</v>
      </c>
      <c r="I161" s="95" t="s">
        <v>21</v>
      </c>
    </row>
    <row r="162" spans="1:12" s="35" customFormat="1" x14ac:dyDescent="0.2">
      <c r="A162" s="35" t="s">
        <v>39</v>
      </c>
      <c r="B162" s="159" t="s">
        <v>40</v>
      </c>
      <c r="C162" s="160"/>
      <c r="D162" s="160"/>
      <c r="E162" s="81">
        <f>D30</f>
        <v>1314078.0416666667</v>
      </c>
      <c r="F162" s="81">
        <f>F30</f>
        <v>521459.60148909624</v>
      </c>
      <c r="G162" s="81">
        <f>G30</f>
        <v>409120720576.5874</v>
      </c>
      <c r="H162" s="82">
        <f>H30</f>
        <v>0.44367681449004065</v>
      </c>
      <c r="I162" s="83">
        <f>I30</f>
        <v>0.12569607212055831</v>
      </c>
    </row>
    <row r="163" spans="1:12" s="87" customFormat="1" x14ac:dyDescent="0.2">
      <c r="B163" s="161" t="s">
        <v>41</v>
      </c>
      <c r="C163" s="162"/>
      <c r="D163" s="162"/>
      <c r="E163" s="91">
        <f>D62</f>
        <v>1627036</v>
      </c>
      <c r="F163" s="91">
        <f>F62</f>
        <v>497969.27272727271</v>
      </c>
      <c r="G163" s="91">
        <f>G62</f>
        <v>393807713040.02271</v>
      </c>
      <c r="H163" s="92">
        <f>H62</f>
        <v>0.54887886855708112</v>
      </c>
      <c r="I163" s="93">
        <f>I62</f>
        <v>-0.18859968802620031</v>
      </c>
    </row>
    <row r="164" spans="1:12" x14ac:dyDescent="0.2">
      <c r="B164" s="159" t="s">
        <v>42</v>
      </c>
      <c r="C164" s="160"/>
      <c r="D164" s="160"/>
      <c r="E164" s="81">
        <f>D94</f>
        <v>1657370.6666666667</v>
      </c>
      <c r="F164" s="81">
        <f>F94</f>
        <v>473643.19047619042</v>
      </c>
      <c r="G164" s="81">
        <f>G94</f>
        <v>356267261851.65607</v>
      </c>
      <c r="H164" s="82">
        <f>H94</f>
        <v>0.51039532307237234</v>
      </c>
      <c r="I164" s="83">
        <f>I94</f>
        <v>-0.1753619681271473</v>
      </c>
    </row>
    <row r="165" spans="1:12" s="35" customFormat="1" x14ac:dyDescent="0.2">
      <c r="A165" s="13"/>
      <c r="B165" s="159" t="s">
        <v>43</v>
      </c>
      <c r="C165" s="160"/>
      <c r="D165" s="160"/>
      <c r="E165" s="81">
        <f>D126</f>
        <v>1557029.75</v>
      </c>
      <c r="F165" s="81">
        <f>F126</f>
        <v>465824.27500000002</v>
      </c>
      <c r="G165" s="81">
        <f>G126</f>
        <v>291623662503.98126</v>
      </c>
      <c r="H165" s="82">
        <f>H126</f>
        <v>0.48041265810372924</v>
      </c>
      <c r="I165" s="83">
        <f>I126</f>
        <v>-0.16462830398572792</v>
      </c>
      <c r="K165" s="13"/>
      <c r="L165" s="13"/>
    </row>
    <row r="166" spans="1:12" s="35" customFormat="1" ht="13.5" thickBot="1" x14ac:dyDescent="0.25">
      <c r="A166" s="13"/>
      <c r="B166" s="155" t="s">
        <v>44</v>
      </c>
      <c r="C166" s="156"/>
      <c r="D166" s="156"/>
      <c r="E166" s="84">
        <f>D158</f>
        <v>1463322.4</v>
      </c>
      <c r="F166" s="84">
        <f>F158</f>
        <v>459596.07368421066</v>
      </c>
      <c r="G166" s="84">
        <f>G158</f>
        <v>291701851535.33679</v>
      </c>
      <c r="H166" s="85">
        <f>H158</f>
        <v>0.45178737025444871</v>
      </c>
      <c r="I166" s="86">
        <f>I158</f>
        <v>-0.14347016348841796</v>
      </c>
      <c r="K166" s="13"/>
      <c r="L166" s="13"/>
    </row>
    <row r="168" spans="1:12" s="35" customFormat="1" x14ac:dyDescent="0.2">
      <c r="A168" s="13"/>
      <c r="C168" s="13"/>
      <c r="E168" s="68"/>
      <c r="K168" s="13"/>
      <c r="L168" s="13"/>
    </row>
    <row r="169" spans="1:12" s="35" customFormat="1" x14ac:dyDescent="0.2">
      <c r="A169" s="13"/>
      <c r="C169" s="13"/>
      <c r="K169" s="13"/>
      <c r="L169" s="13"/>
    </row>
    <row r="170" spans="1:12" s="35" customFormat="1" x14ac:dyDescent="0.2">
      <c r="A170" s="13"/>
      <c r="C170" s="13"/>
      <c r="K170" s="13"/>
      <c r="L170" s="13"/>
    </row>
    <row r="172" spans="1:12" s="35" customFormat="1" x14ac:dyDescent="0.2">
      <c r="A172" s="13"/>
      <c r="C172" s="13"/>
      <c r="K172" s="13"/>
      <c r="L172" s="13"/>
    </row>
  </sheetData>
  <mergeCells count="6">
    <mergeCell ref="B166:D166"/>
    <mergeCell ref="B161:C161"/>
    <mergeCell ref="B162:D162"/>
    <mergeCell ref="B163:D163"/>
    <mergeCell ref="B164:D164"/>
    <mergeCell ref="B165:D165"/>
  </mergeCells>
  <pageMargins left="0.7" right="0.7" top="0.75" bottom="0.75" header="0.3" footer="0.3"/>
  <ignoredErrors>
    <ignoredError sqref="D40:D61 D74:D94" formulaRange="1"/>
  </ignoredErrors>
  <drawing r:id="rId1"/>
  <legacyDrawing r:id="rId2"/>
  <oleObjects>
    <mc:AlternateContent xmlns:mc="http://schemas.openxmlformats.org/markup-compatibility/2006">
      <mc:Choice Requires="x14">
        <oleObject progId="Equation.3" shapeId="6145" r:id="rId3">
          <objectPr defaultSize="0" autoPict="0" r:id="rId4">
            <anchor moveWithCells="1" sizeWithCells="1">
              <from>
                <xdr:col>3</xdr:col>
                <xdr:colOff>85725</xdr:colOff>
                <xdr:row>1</xdr:row>
                <xdr:rowOff>38100</xdr:rowOff>
              </from>
              <to>
                <xdr:col>3</xdr:col>
                <xdr:colOff>885825</xdr:colOff>
                <xdr:row>3</xdr:row>
                <xdr:rowOff>76200</xdr:rowOff>
              </to>
            </anchor>
          </objectPr>
        </oleObject>
      </mc:Choice>
      <mc:Fallback>
        <oleObject progId="Equation.3" shapeId="6145" r:id="rId3"/>
      </mc:Fallback>
    </mc:AlternateContent>
    <mc:AlternateContent xmlns:mc="http://schemas.openxmlformats.org/markup-compatibility/2006">
      <mc:Choice Requires="x14">
        <oleObject progId="Equation.3" shapeId="6146" r:id="rId5">
          <objectPr defaultSize="0" autoPict="0" r:id="rId6">
            <anchor moveWithCells="1" sizeWithCells="1">
              <from>
                <xdr:col>5</xdr:col>
                <xdr:colOff>466725</xdr:colOff>
                <xdr:row>33</xdr:row>
                <xdr:rowOff>66675</xdr:rowOff>
              </from>
              <to>
                <xdr:col>8</xdr:col>
                <xdr:colOff>647700</xdr:colOff>
                <xdr:row>35</xdr:row>
                <xdr:rowOff>66675</xdr:rowOff>
              </to>
            </anchor>
          </objectPr>
        </oleObject>
      </mc:Choice>
      <mc:Fallback>
        <oleObject progId="Equation.3" shapeId="6146" r:id="rId5"/>
      </mc:Fallback>
    </mc:AlternateContent>
    <mc:AlternateContent xmlns:mc="http://schemas.openxmlformats.org/markup-compatibility/2006">
      <mc:Choice Requires="x14">
        <oleObject progId="Equation.3" shapeId="6147" r:id="rId7">
          <objectPr defaultSize="0" autoPict="0" r:id="rId6">
            <anchor moveWithCells="1" sizeWithCells="1">
              <from>
                <xdr:col>5</xdr:col>
                <xdr:colOff>485775</xdr:colOff>
                <xdr:row>64</xdr:row>
                <xdr:rowOff>114300</xdr:rowOff>
              </from>
              <to>
                <xdr:col>8</xdr:col>
                <xdr:colOff>666750</xdr:colOff>
                <xdr:row>66</xdr:row>
                <xdr:rowOff>180975</xdr:rowOff>
              </to>
            </anchor>
          </objectPr>
        </oleObject>
      </mc:Choice>
      <mc:Fallback>
        <oleObject progId="Equation.3" shapeId="6147" r:id="rId7"/>
      </mc:Fallback>
    </mc:AlternateContent>
    <mc:AlternateContent xmlns:mc="http://schemas.openxmlformats.org/markup-compatibility/2006">
      <mc:Choice Requires="x14">
        <oleObject progId="Equation.3" shapeId="6148" r:id="rId8">
          <objectPr defaultSize="0" autoPict="0" r:id="rId6">
            <anchor moveWithCells="1" sizeWithCells="1">
              <from>
                <xdr:col>5</xdr:col>
                <xdr:colOff>514350</xdr:colOff>
                <xdr:row>97</xdr:row>
                <xdr:rowOff>85725</xdr:rowOff>
              </from>
              <to>
                <xdr:col>8</xdr:col>
                <xdr:colOff>695325</xdr:colOff>
                <xdr:row>99</xdr:row>
                <xdr:rowOff>85725</xdr:rowOff>
              </to>
            </anchor>
          </objectPr>
        </oleObject>
      </mc:Choice>
      <mc:Fallback>
        <oleObject progId="Equation.3" shapeId="6148" r:id="rId8"/>
      </mc:Fallback>
    </mc:AlternateContent>
    <mc:AlternateContent xmlns:mc="http://schemas.openxmlformats.org/markup-compatibility/2006">
      <mc:Choice Requires="x14">
        <oleObject progId="Equation.3" shapeId="6149" r:id="rId9">
          <objectPr defaultSize="0" autoPict="0" r:id="rId6">
            <anchor moveWithCells="1" sizeWithCells="1">
              <from>
                <xdr:col>5</xdr:col>
                <xdr:colOff>542925</xdr:colOff>
                <xdr:row>129</xdr:row>
                <xdr:rowOff>66675</xdr:rowOff>
              </from>
              <to>
                <xdr:col>9</xdr:col>
                <xdr:colOff>0</xdr:colOff>
                <xdr:row>131</xdr:row>
                <xdr:rowOff>66675</xdr:rowOff>
              </to>
            </anchor>
          </objectPr>
        </oleObject>
      </mc:Choice>
      <mc:Fallback>
        <oleObject progId="Equation.3" shapeId="6149" r:id="rId9"/>
      </mc:Fallback>
    </mc:AlternateContent>
    <mc:AlternateContent xmlns:mc="http://schemas.openxmlformats.org/markup-compatibility/2006">
      <mc:Choice Requires="x14">
        <oleObject progId="Equation.3" shapeId="6150" r:id="rId10">
          <objectPr defaultSize="0" autoPict="0" r:id="rId11">
            <anchor moveWithCells="1" sizeWithCells="1">
              <from>
                <xdr:col>4</xdr:col>
                <xdr:colOff>438150</xdr:colOff>
                <xdr:row>159</xdr:row>
                <xdr:rowOff>161925</xdr:rowOff>
              </from>
              <to>
                <xdr:col>4</xdr:col>
                <xdr:colOff>619125</xdr:colOff>
                <xdr:row>160</xdr:row>
                <xdr:rowOff>314325</xdr:rowOff>
              </to>
            </anchor>
          </objectPr>
        </oleObject>
      </mc:Choice>
      <mc:Fallback>
        <oleObject progId="Equation.3" shapeId="6150" r:id="rId10"/>
      </mc:Fallback>
    </mc:AlternateContent>
    <mc:AlternateContent xmlns:mc="http://schemas.openxmlformats.org/markup-compatibility/2006">
      <mc:Choice Requires="x14">
        <oleObject progId="Equation.3" shapeId="6151" r:id="rId12">
          <objectPr defaultSize="0" autoPict="0" r:id="rId13">
            <anchor moveWithCells="1" sizeWithCells="1">
              <from>
                <xdr:col>2</xdr:col>
                <xdr:colOff>390525</xdr:colOff>
                <xdr:row>4</xdr:row>
                <xdr:rowOff>57150</xdr:rowOff>
              </from>
              <to>
                <xdr:col>2</xdr:col>
                <xdr:colOff>542925</xdr:colOff>
                <xdr:row>4</xdr:row>
                <xdr:rowOff>285750</xdr:rowOff>
              </to>
            </anchor>
          </objectPr>
        </oleObject>
      </mc:Choice>
      <mc:Fallback>
        <oleObject progId="Equation.3" shapeId="6151" r:id="rId12"/>
      </mc:Fallback>
    </mc:AlternateContent>
    <mc:AlternateContent xmlns:mc="http://schemas.openxmlformats.org/markup-compatibility/2006">
      <mc:Choice Requires="x14">
        <oleObject progId="Equation.3" shapeId="6152" r:id="rId14">
          <objectPr defaultSize="0" autoPict="0" r:id="rId11">
            <anchor moveWithCells="1" sizeWithCells="1">
              <from>
                <xdr:col>3</xdr:col>
                <xdr:colOff>504825</xdr:colOff>
                <xdr:row>3</xdr:row>
                <xdr:rowOff>152400</xdr:rowOff>
              </from>
              <to>
                <xdr:col>3</xdr:col>
                <xdr:colOff>809625</xdr:colOff>
                <xdr:row>4</xdr:row>
                <xdr:rowOff>314325</xdr:rowOff>
              </to>
            </anchor>
          </objectPr>
        </oleObject>
      </mc:Choice>
      <mc:Fallback>
        <oleObject progId="Equation.3" shapeId="6152" r:id="rId14"/>
      </mc:Fallback>
    </mc:AlternateContent>
    <mc:AlternateContent xmlns:mc="http://schemas.openxmlformats.org/markup-compatibility/2006">
      <mc:Choice Requires="x14">
        <oleObject progId="Equation.3" shapeId="6153" r:id="rId15">
          <objectPr defaultSize="0" autoPict="0" r:id="rId13">
            <anchor moveWithCells="1" sizeWithCells="1">
              <from>
                <xdr:col>2</xdr:col>
                <xdr:colOff>390525</xdr:colOff>
                <xdr:row>36</xdr:row>
                <xdr:rowOff>57150</xdr:rowOff>
              </from>
              <to>
                <xdr:col>2</xdr:col>
                <xdr:colOff>542925</xdr:colOff>
                <xdr:row>36</xdr:row>
                <xdr:rowOff>285750</xdr:rowOff>
              </to>
            </anchor>
          </objectPr>
        </oleObject>
      </mc:Choice>
      <mc:Fallback>
        <oleObject progId="Equation.3" shapeId="6153" r:id="rId15"/>
      </mc:Fallback>
    </mc:AlternateContent>
    <mc:AlternateContent xmlns:mc="http://schemas.openxmlformats.org/markup-compatibility/2006">
      <mc:Choice Requires="x14">
        <oleObject progId="Equation.3" shapeId="6154" r:id="rId16">
          <objectPr defaultSize="0" autoPict="0" r:id="rId11">
            <anchor moveWithCells="1" sizeWithCells="1">
              <from>
                <xdr:col>3</xdr:col>
                <xdr:colOff>504825</xdr:colOff>
                <xdr:row>35</xdr:row>
                <xdr:rowOff>152400</xdr:rowOff>
              </from>
              <to>
                <xdr:col>3</xdr:col>
                <xdr:colOff>809625</xdr:colOff>
                <xdr:row>36</xdr:row>
                <xdr:rowOff>314325</xdr:rowOff>
              </to>
            </anchor>
          </objectPr>
        </oleObject>
      </mc:Choice>
      <mc:Fallback>
        <oleObject progId="Equation.3" shapeId="6154" r:id="rId16"/>
      </mc:Fallback>
    </mc:AlternateContent>
    <mc:AlternateContent xmlns:mc="http://schemas.openxmlformats.org/markup-compatibility/2006">
      <mc:Choice Requires="x14">
        <oleObject progId="Equation.3" shapeId="6155" r:id="rId17">
          <objectPr defaultSize="0" autoPict="0" r:id="rId13">
            <anchor moveWithCells="1" sizeWithCells="1">
              <from>
                <xdr:col>2</xdr:col>
                <xdr:colOff>390525</xdr:colOff>
                <xdr:row>68</xdr:row>
                <xdr:rowOff>57150</xdr:rowOff>
              </from>
              <to>
                <xdr:col>2</xdr:col>
                <xdr:colOff>542925</xdr:colOff>
                <xdr:row>68</xdr:row>
                <xdr:rowOff>285750</xdr:rowOff>
              </to>
            </anchor>
          </objectPr>
        </oleObject>
      </mc:Choice>
      <mc:Fallback>
        <oleObject progId="Equation.3" shapeId="6155" r:id="rId17"/>
      </mc:Fallback>
    </mc:AlternateContent>
    <mc:AlternateContent xmlns:mc="http://schemas.openxmlformats.org/markup-compatibility/2006">
      <mc:Choice Requires="x14">
        <oleObject progId="Equation.3" shapeId="6156" r:id="rId18">
          <objectPr defaultSize="0" autoPict="0" r:id="rId11">
            <anchor moveWithCells="1" sizeWithCells="1">
              <from>
                <xdr:col>3</xdr:col>
                <xdr:colOff>504825</xdr:colOff>
                <xdr:row>67</xdr:row>
                <xdr:rowOff>152400</xdr:rowOff>
              </from>
              <to>
                <xdr:col>3</xdr:col>
                <xdr:colOff>809625</xdr:colOff>
                <xdr:row>68</xdr:row>
                <xdr:rowOff>314325</xdr:rowOff>
              </to>
            </anchor>
          </objectPr>
        </oleObject>
      </mc:Choice>
      <mc:Fallback>
        <oleObject progId="Equation.3" shapeId="6156" r:id="rId18"/>
      </mc:Fallback>
    </mc:AlternateContent>
    <mc:AlternateContent xmlns:mc="http://schemas.openxmlformats.org/markup-compatibility/2006">
      <mc:Choice Requires="x14">
        <oleObject progId="Equation.3" shapeId="6157" r:id="rId19">
          <objectPr defaultSize="0" autoPict="0" r:id="rId13">
            <anchor moveWithCells="1" sizeWithCells="1">
              <from>
                <xdr:col>2</xdr:col>
                <xdr:colOff>390525</xdr:colOff>
                <xdr:row>100</xdr:row>
                <xdr:rowOff>57150</xdr:rowOff>
              </from>
              <to>
                <xdr:col>2</xdr:col>
                <xdr:colOff>542925</xdr:colOff>
                <xdr:row>100</xdr:row>
                <xdr:rowOff>285750</xdr:rowOff>
              </to>
            </anchor>
          </objectPr>
        </oleObject>
      </mc:Choice>
      <mc:Fallback>
        <oleObject progId="Equation.3" shapeId="6157" r:id="rId19"/>
      </mc:Fallback>
    </mc:AlternateContent>
    <mc:AlternateContent xmlns:mc="http://schemas.openxmlformats.org/markup-compatibility/2006">
      <mc:Choice Requires="x14">
        <oleObject progId="Equation.3" shapeId="6158" r:id="rId20">
          <objectPr defaultSize="0" autoPict="0" r:id="rId11">
            <anchor moveWithCells="1" sizeWithCells="1">
              <from>
                <xdr:col>3</xdr:col>
                <xdr:colOff>504825</xdr:colOff>
                <xdr:row>99</xdr:row>
                <xdr:rowOff>152400</xdr:rowOff>
              </from>
              <to>
                <xdr:col>3</xdr:col>
                <xdr:colOff>809625</xdr:colOff>
                <xdr:row>100</xdr:row>
                <xdr:rowOff>314325</xdr:rowOff>
              </to>
            </anchor>
          </objectPr>
        </oleObject>
      </mc:Choice>
      <mc:Fallback>
        <oleObject progId="Equation.3" shapeId="6158" r:id="rId20"/>
      </mc:Fallback>
    </mc:AlternateContent>
    <mc:AlternateContent xmlns:mc="http://schemas.openxmlformats.org/markup-compatibility/2006">
      <mc:Choice Requires="x14">
        <oleObject progId="Equation.3" shapeId="6159" r:id="rId21">
          <objectPr defaultSize="0" autoPict="0" r:id="rId13">
            <anchor moveWithCells="1" sizeWithCells="1">
              <from>
                <xdr:col>2</xdr:col>
                <xdr:colOff>390525</xdr:colOff>
                <xdr:row>132</xdr:row>
                <xdr:rowOff>57150</xdr:rowOff>
              </from>
              <to>
                <xdr:col>2</xdr:col>
                <xdr:colOff>542925</xdr:colOff>
                <xdr:row>132</xdr:row>
                <xdr:rowOff>285750</xdr:rowOff>
              </to>
            </anchor>
          </objectPr>
        </oleObject>
      </mc:Choice>
      <mc:Fallback>
        <oleObject progId="Equation.3" shapeId="6159" r:id="rId21"/>
      </mc:Fallback>
    </mc:AlternateContent>
    <mc:AlternateContent xmlns:mc="http://schemas.openxmlformats.org/markup-compatibility/2006">
      <mc:Choice Requires="x14">
        <oleObject progId="Equation.3" shapeId="6160" r:id="rId22">
          <objectPr defaultSize="0" autoPict="0" r:id="rId11">
            <anchor moveWithCells="1" sizeWithCells="1">
              <from>
                <xdr:col>3</xdr:col>
                <xdr:colOff>504825</xdr:colOff>
                <xdr:row>131</xdr:row>
                <xdr:rowOff>152400</xdr:rowOff>
              </from>
              <to>
                <xdr:col>3</xdr:col>
                <xdr:colOff>809625</xdr:colOff>
                <xdr:row>132</xdr:row>
                <xdr:rowOff>314325</xdr:rowOff>
              </to>
            </anchor>
          </objectPr>
        </oleObject>
      </mc:Choice>
      <mc:Fallback>
        <oleObject progId="Equation.3" shapeId="6160" r:id="rId22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J47"/>
  <sheetViews>
    <sheetView showGridLines="0" zoomScale="90" zoomScaleNormal="90" workbookViewId="0">
      <pane ySplit="5" topLeftCell="A6" activePane="bottomLeft" state="frozen"/>
      <selection pane="bottomLeft" activeCell="M16" sqref="M16"/>
    </sheetView>
  </sheetViews>
  <sheetFormatPr baseColWidth="10" defaultColWidth="11.42578125" defaultRowHeight="12.75" x14ac:dyDescent="0.2"/>
  <cols>
    <col min="1" max="1" width="11.42578125" style="13" customWidth="1"/>
    <col min="2" max="2" width="19.85546875" style="13" customWidth="1"/>
    <col min="3" max="3" width="11.42578125" style="13" customWidth="1"/>
    <col min="4" max="4" width="17.28515625" style="13" customWidth="1"/>
    <col min="5" max="5" width="18" style="13" customWidth="1"/>
    <col min="6" max="6" width="19.140625" style="13" bestFit="1" customWidth="1"/>
    <col min="7" max="7" width="20.7109375" style="13" bestFit="1" customWidth="1"/>
    <col min="8" max="9" width="11.42578125" style="13" customWidth="1"/>
    <col min="10" max="10" width="13.85546875" style="13" customWidth="1"/>
    <col min="11" max="256" width="11.42578125" style="13"/>
    <col min="257" max="257" width="11.42578125" style="13" customWidth="1"/>
    <col min="258" max="258" width="19.85546875" style="13" customWidth="1"/>
    <col min="259" max="259" width="11.42578125" style="13" customWidth="1"/>
    <col min="260" max="260" width="17.28515625" style="13" customWidth="1"/>
    <col min="261" max="261" width="18" style="13" customWidth="1"/>
    <col min="262" max="265" width="11.42578125" style="13" customWidth="1"/>
    <col min="266" max="266" width="13.85546875" style="13" customWidth="1"/>
    <col min="267" max="512" width="11.42578125" style="13"/>
    <col min="513" max="513" width="11.42578125" style="13" customWidth="1"/>
    <col min="514" max="514" width="19.85546875" style="13" customWidth="1"/>
    <col min="515" max="515" width="11.42578125" style="13" customWidth="1"/>
    <col min="516" max="516" width="17.28515625" style="13" customWidth="1"/>
    <col min="517" max="517" width="18" style="13" customWidth="1"/>
    <col min="518" max="521" width="11.42578125" style="13" customWidth="1"/>
    <col min="522" max="522" width="13.85546875" style="13" customWidth="1"/>
    <col min="523" max="768" width="11.42578125" style="13"/>
    <col min="769" max="769" width="11.42578125" style="13" customWidth="1"/>
    <col min="770" max="770" width="19.85546875" style="13" customWidth="1"/>
    <col min="771" max="771" width="11.42578125" style="13" customWidth="1"/>
    <col min="772" max="772" width="17.28515625" style="13" customWidth="1"/>
    <col min="773" max="773" width="18" style="13" customWidth="1"/>
    <col min="774" max="777" width="11.42578125" style="13" customWidth="1"/>
    <col min="778" max="778" width="13.85546875" style="13" customWidth="1"/>
    <col min="779" max="1024" width="11.42578125" style="13"/>
    <col min="1025" max="1025" width="11.42578125" style="13" customWidth="1"/>
    <col min="1026" max="1026" width="19.85546875" style="13" customWidth="1"/>
    <col min="1027" max="1027" width="11.42578125" style="13" customWidth="1"/>
    <col min="1028" max="1028" width="17.28515625" style="13" customWidth="1"/>
    <col min="1029" max="1029" width="18" style="13" customWidth="1"/>
    <col min="1030" max="1033" width="11.42578125" style="13" customWidth="1"/>
    <col min="1034" max="1034" width="13.85546875" style="13" customWidth="1"/>
    <col min="1035" max="1280" width="11.42578125" style="13"/>
    <col min="1281" max="1281" width="11.42578125" style="13" customWidth="1"/>
    <col min="1282" max="1282" width="19.85546875" style="13" customWidth="1"/>
    <col min="1283" max="1283" width="11.42578125" style="13" customWidth="1"/>
    <col min="1284" max="1284" width="17.28515625" style="13" customWidth="1"/>
    <col min="1285" max="1285" width="18" style="13" customWidth="1"/>
    <col min="1286" max="1289" width="11.42578125" style="13" customWidth="1"/>
    <col min="1290" max="1290" width="13.85546875" style="13" customWidth="1"/>
    <col min="1291" max="1536" width="11.42578125" style="13"/>
    <col min="1537" max="1537" width="11.42578125" style="13" customWidth="1"/>
    <col min="1538" max="1538" width="19.85546875" style="13" customWidth="1"/>
    <col min="1539" max="1539" width="11.42578125" style="13" customWidth="1"/>
    <col min="1540" max="1540" width="17.28515625" style="13" customWidth="1"/>
    <col min="1541" max="1541" width="18" style="13" customWidth="1"/>
    <col min="1542" max="1545" width="11.42578125" style="13" customWidth="1"/>
    <col min="1546" max="1546" width="13.85546875" style="13" customWidth="1"/>
    <col min="1547" max="1792" width="11.42578125" style="13"/>
    <col min="1793" max="1793" width="11.42578125" style="13" customWidth="1"/>
    <col min="1794" max="1794" width="19.85546875" style="13" customWidth="1"/>
    <col min="1795" max="1795" width="11.42578125" style="13" customWidth="1"/>
    <col min="1796" max="1796" width="17.28515625" style="13" customWidth="1"/>
    <col min="1797" max="1797" width="18" style="13" customWidth="1"/>
    <col min="1798" max="1801" width="11.42578125" style="13" customWidth="1"/>
    <col min="1802" max="1802" width="13.85546875" style="13" customWidth="1"/>
    <col min="1803" max="2048" width="11.42578125" style="13"/>
    <col min="2049" max="2049" width="11.42578125" style="13" customWidth="1"/>
    <col min="2050" max="2050" width="19.85546875" style="13" customWidth="1"/>
    <col min="2051" max="2051" width="11.42578125" style="13" customWidth="1"/>
    <col min="2052" max="2052" width="17.28515625" style="13" customWidth="1"/>
    <col min="2053" max="2053" width="18" style="13" customWidth="1"/>
    <col min="2054" max="2057" width="11.42578125" style="13" customWidth="1"/>
    <col min="2058" max="2058" width="13.85546875" style="13" customWidth="1"/>
    <col min="2059" max="2304" width="11.42578125" style="13"/>
    <col min="2305" max="2305" width="11.42578125" style="13" customWidth="1"/>
    <col min="2306" max="2306" width="19.85546875" style="13" customWidth="1"/>
    <col min="2307" max="2307" width="11.42578125" style="13" customWidth="1"/>
    <col min="2308" max="2308" width="17.28515625" style="13" customWidth="1"/>
    <col min="2309" max="2309" width="18" style="13" customWidth="1"/>
    <col min="2310" max="2313" width="11.42578125" style="13" customWidth="1"/>
    <col min="2314" max="2314" width="13.85546875" style="13" customWidth="1"/>
    <col min="2315" max="2560" width="11.42578125" style="13"/>
    <col min="2561" max="2561" width="11.42578125" style="13" customWidth="1"/>
    <col min="2562" max="2562" width="19.85546875" style="13" customWidth="1"/>
    <col min="2563" max="2563" width="11.42578125" style="13" customWidth="1"/>
    <col min="2564" max="2564" width="17.28515625" style="13" customWidth="1"/>
    <col min="2565" max="2565" width="18" style="13" customWidth="1"/>
    <col min="2566" max="2569" width="11.42578125" style="13" customWidth="1"/>
    <col min="2570" max="2570" width="13.85546875" style="13" customWidth="1"/>
    <col min="2571" max="2816" width="11.42578125" style="13"/>
    <col min="2817" max="2817" width="11.42578125" style="13" customWidth="1"/>
    <col min="2818" max="2818" width="19.85546875" style="13" customWidth="1"/>
    <col min="2819" max="2819" width="11.42578125" style="13" customWidth="1"/>
    <col min="2820" max="2820" width="17.28515625" style="13" customWidth="1"/>
    <col min="2821" max="2821" width="18" style="13" customWidth="1"/>
    <col min="2822" max="2825" width="11.42578125" style="13" customWidth="1"/>
    <col min="2826" max="2826" width="13.85546875" style="13" customWidth="1"/>
    <col min="2827" max="3072" width="11.42578125" style="13"/>
    <col min="3073" max="3073" width="11.42578125" style="13" customWidth="1"/>
    <col min="3074" max="3074" width="19.85546875" style="13" customWidth="1"/>
    <col min="3075" max="3075" width="11.42578125" style="13" customWidth="1"/>
    <col min="3076" max="3076" width="17.28515625" style="13" customWidth="1"/>
    <col min="3077" max="3077" width="18" style="13" customWidth="1"/>
    <col min="3078" max="3081" width="11.42578125" style="13" customWidth="1"/>
    <col min="3082" max="3082" width="13.85546875" style="13" customWidth="1"/>
    <col min="3083" max="3328" width="11.42578125" style="13"/>
    <col min="3329" max="3329" width="11.42578125" style="13" customWidth="1"/>
    <col min="3330" max="3330" width="19.85546875" style="13" customWidth="1"/>
    <col min="3331" max="3331" width="11.42578125" style="13" customWidth="1"/>
    <col min="3332" max="3332" width="17.28515625" style="13" customWidth="1"/>
    <col min="3333" max="3333" width="18" style="13" customWidth="1"/>
    <col min="3334" max="3337" width="11.42578125" style="13" customWidth="1"/>
    <col min="3338" max="3338" width="13.85546875" style="13" customWidth="1"/>
    <col min="3339" max="3584" width="11.42578125" style="13"/>
    <col min="3585" max="3585" width="11.42578125" style="13" customWidth="1"/>
    <col min="3586" max="3586" width="19.85546875" style="13" customWidth="1"/>
    <col min="3587" max="3587" width="11.42578125" style="13" customWidth="1"/>
    <col min="3588" max="3588" width="17.28515625" style="13" customWidth="1"/>
    <col min="3589" max="3589" width="18" style="13" customWidth="1"/>
    <col min="3590" max="3593" width="11.42578125" style="13" customWidth="1"/>
    <col min="3594" max="3594" width="13.85546875" style="13" customWidth="1"/>
    <col min="3595" max="3840" width="11.42578125" style="13"/>
    <col min="3841" max="3841" width="11.42578125" style="13" customWidth="1"/>
    <col min="3842" max="3842" width="19.85546875" style="13" customWidth="1"/>
    <col min="3843" max="3843" width="11.42578125" style="13" customWidth="1"/>
    <col min="3844" max="3844" width="17.28515625" style="13" customWidth="1"/>
    <col min="3845" max="3845" width="18" style="13" customWidth="1"/>
    <col min="3846" max="3849" width="11.42578125" style="13" customWidth="1"/>
    <col min="3850" max="3850" width="13.85546875" style="13" customWidth="1"/>
    <col min="3851" max="4096" width="11.42578125" style="13"/>
    <col min="4097" max="4097" width="11.42578125" style="13" customWidth="1"/>
    <col min="4098" max="4098" width="19.85546875" style="13" customWidth="1"/>
    <col min="4099" max="4099" width="11.42578125" style="13" customWidth="1"/>
    <col min="4100" max="4100" width="17.28515625" style="13" customWidth="1"/>
    <col min="4101" max="4101" width="18" style="13" customWidth="1"/>
    <col min="4102" max="4105" width="11.42578125" style="13" customWidth="1"/>
    <col min="4106" max="4106" width="13.85546875" style="13" customWidth="1"/>
    <col min="4107" max="4352" width="11.42578125" style="13"/>
    <col min="4353" max="4353" width="11.42578125" style="13" customWidth="1"/>
    <col min="4354" max="4354" width="19.85546875" style="13" customWidth="1"/>
    <col min="4355" max="4355" width="11.42578125" style="13" customWidth="1"/>
    <col min="4356" max="4356" width="17.28515625" style="13" customWidth="1"/>
    <col min="4357" max="4357" width="18" style="13" customWidth="1"/>
    <col min="4358" max="4361" width="11.42578125" style="13" customWidth="1"/>
    <col min="4362" max="4362" width="13.85546875" style="13" customWidth="1"/>
    <col min="4363" max="4608" width="11.42578125" style="13"/>
    <col min="4609" max="4609" width="11.42578125" style="13" customWidth="1"/>
    <col min="4610" max="4610" width="19.85546875" style="13" customWidth="1"/>
    <col min="4611" max="4611" width="11.42578125" style="13" customWidth="1"/>
    <col min="4612" max="4612" width="17.28515625" style="13" customWidth="1"/>
    <col min="4613" max="4613" width="18" style="13" customWidth="1"/>
    <col min="4614" max="4617" width="11.42578125" style="13" customWidth="1"/>
    <col min="4618" max="4618" width="13.85546875" style="13" customWidth="1"/>
    <col min="4619" max="4864" width="11.42578125" style="13"/>
    <col min="4865" max="4865" width="11.42578125" style="13" customWidth="1"/>
    <col min="4866" max="4866" width="19.85546875" style="13" customWidth="1"/>
    <col min="4867" max="4867" width="11.42578125" style="13" customWidth="1"/>
    <col min="4868" max="4868" width="17.28515625" style="13" customWidth="1"/>
    <col min="4869" max="4869" width="18" style="13" customWidth="1"/>
    <col min="4870" max="4873" width="11.42578125" style="13" customWidth="1"/>
    <col min="4874" max="4874" width="13.85546875" style="13" customWidth="1"/>
    <col min="4875" max="5120" width="11.42578125" style="13"/>
    <col min="5121" max="5121" width="11.42578125" style="13" customWidth="1"/>
    <col min="5122" max="5122" width="19.85546875" style="13" customWidth="1"/>
    <col min="5123" max="5123" width="11.42578125" style="13" customWidth="1"/>
    <col min="5124" max="5124" width="17.28515625" style="13" customWidth="1"/>
    <col min="5125" max="5125" width="18" style="13" customWidth="1"/>
    <col min="5126" max="5129" width="11.42578125" style="13" customWidth="1"/>
    <col min="5130" max="5130" width="13.85546875" style="13" customWidth="1"/>
    <col min="5131" max="5376" width="11.42578125" style="13"/>
    <col min="5377" max="5377" width="11.42578125" style="13" customWidth="1"/>
    <col min="5378" max="5378" width="19.85546875" style="13" customWidth="1"/>
    <col min="5379" max="5379" width="11.42578125" style="13" customWidth="1"/>
    <col min="5380" max="5380" width="17.28515625" style="13" customWidth="1"/>
    <col min="5381" max="5381" width="18" style="13" customWidth="1"/>
    <col min="5382" max="5385" width="11.42578125" style="13" customWidth="1"/>
    <col min="5386" max="5386" width="13.85546875" style="13" customWidth="1"/>
    <col min="5387" max="5632" width="11.42578125" style="13"/>
    <col min="5633" max="5633" width="11.42578125" style="13" customWidth="1"/>
    <col min="5634" max="5634" width="19.85546875" style="13" customWidth="1"/>
    <col min="5635" max="5635" width="11.42578125" style="13" customWidth="1"/>
    <col min="5636" max="5636" width="17.28515625" style="13" customWidth="1"/>
    <col min="5637" max="5637" width="18" style="13" customWidth="1"/>
    <col min="5638" max="5641" width="11.42578125" style="13" customWidth="1"/>
    <col min="5642" max="5642" width="13.85546875" style="13" customWidth="1"/>
    <col min="5643" max="5888" width="11.42578125" style="13"/>
    <col min="5889" max="5889" width="11.42578125" style="13" customWidth="1"/>
    <col min="5890" max="5890" width="19.85546875" style="13" customWidth="1"/>
    <col min="5891" max="5891" width="11.42578125" style="13" customWidth="1"/>
    <col min="5892" max="5892" width="17.28515625" style="13" customWidth="1"/>
    <col min="5893" max="5893" width="18" style="13" customWidth="1"/>
    <col min="5894" max="5897" width="11.42578125" style="13" customWidth="1"/>
    <col min="5898" max="5898" width="13.85546875" style="13" customWidth="1"/>
    <col min="5899" max="6144" width="11.42578125" style="13"/>
    <col min="6145" max="6145" width="11.42578125" style="13" customWidth="1"/>
    <col min="6146" max="6146" width="19.85546875" style="13" customWidth="1"/>
    <col min="6147" max="6147" width="11.42578125" style="13" customWidth="1"/>
    <col min="6148" max="6148" width="17.28515625" style="13" customWidth="1"/>
    <col min="6149" max="6149" width="18" style="13" customWidth="1"/>
    <col min="6150" max="6153" width="11.42578125" style="13" customWidth="1"/>
    <col min="6154" max="6154" width="13.85546875" style="13" customWidth="1"/>
    <col min="6155" max="6400" width="11.42578125" style="13"/>
    <col min="6401" max="6401" width="11.42578125" style="13" customWidth="1"/>
    <col min="6402" max="6402" width="19.85546875" style="13" customWidth="1"/>
    <col min="6403" max="6403" width="11.42578125" style="13" customWidth="1"/>
    <col min="6404" max="6404" width="17.28515625" style="13" customWidth="1"/>
    <col min="6405" max="6405" width="18" style="13" customWidth="1"/>
    <col min="6406" max="6409" width="11.42578125" style="13" customWidth="1"/>
    <col min="6410" max="6410" width="13.85546875" style="13" customWidth="1"/>
    <col min="6411" max="6656" width="11.42578125" style="13"/>
    <col min="6657" max="6657" width="11.42578125" style="13" customWidth="1"/>
    <col min="6658" max="6658" width="19.85546875" style="13" customWidth="1"/>
    <col min="6659" max="6659" width="11.42578125" style="13" customWidth="1"/>
    <col min="6660" max="6660" width="17.28515625" style="13" customWidth="1"/>
    <col min="6661" max="6661" width="18" style="13" customWidth="1"/>
    <col min="6662" max="6665" width="11.42578125" style="13" customWidth="1"/>
    <col min="6666" max="6666" width="13.85546875" style="13" customWidth="1"/>
    <col min="6667" max="6912" width="11.42578125" style="13"/>
    <col min="6913" max="6913" width="11.42578125" style="13" customWidth="1"/>
    <col min="6914" max="6914" width="19.85546875" style="13" customWidth="1"/>
    <col min="6915" max="6915" width="11.42578125" style="13" customWidth="1"/>
    <col min="6916" max="6916" width="17.28515625" style="13" customWidth="1"/>
    <col min="6917" max="6917" width="18" style="13" customWidth="1"/>
    <col min="6918" max="6921" width="11.42578125" style="13" customWidth="1"/>
    <col min="6922" max="6922" width="13.85546875" style="13" customWidth="1"/>
    <col min="6923" max="7168" width="11.42578125" style="13"/>
    <col min="7169" max="7169" width="11.42578125" style="13" customWidth="1"/>
    <col min="7170" max="7170" width="19.85546875" style="13" customWidth="1"/>
    <col min="7171" max="7171" width="11.42578125" style="13" customWidth="1"/>
    <col min="7172" max="7172" width="17.28515625" style="13" customWidth="1"/>
    <col min="7173" max="7173" width="18" style="13" customWidth="1"/>
    <col min="7174" max="7177" width="11.42578125" style="13" customWidth="1"/>
    <col min="7178" max="7178" width="13.85546875" style="13" customWidth="1"/>
    <col min="7179" max="7424" width="11.42578125" style="13"/>
    <col min="7425" max="7425" width="11.42578125" style="13" customWidth="1"/>
    <col min="7426" max="7426" width="19.85546875" style="13" customWidth="1"/>
    <col min="7427" max="7427" width="11.42578125" style="13" customWidth="1"/>
    <col min="7428" max="7428" width="17.28515625" style="13" customWidth="1"/>
    <col min="7429" max="7429" width="18" style="13" customWidth="1"/>
    <col min="7430" max="7433" width="11.42578125" style="13" customWidth="1"/>
    <col min="7434" max="7434" width="13.85546875" style="13" customWidth="1"/>
    <col min="7435" max="7680" width="11.42578125" style="13"/>
    <col min="7681" max="7681" width="11.42578125" style="13" customWidth="1"/>
    <col min="7682" max="7682" width="19.85546875" style="13" customWidth="1"/>
    <col min="7683" max="7683" width="11.42578125" style="13" customWidth="1"/>
    <col min="7684" max="7684" width="17.28515625" style="13" customWidth="1"/>
    <col min="7685" max="7685" width="18" style="13" customWidth="1"/>
    <col min="7686" max="7689" width="11.42578125" style="13" customWidth="1"/>
    <col min="7690" max="7690" width="13.85546875" style="13" customWidth="1"/>
    <col min="7691" max="7936" width="11.42578125" style="13"/>
    <col min="7937" max="7937" width="11.42578125" style="13" customWidth="1"/>
    <col min="7938" max="7938" width="19.85546875" style="13" customWidth="1"/>
    <col min="7939" max="7939" width="11.42578125" style="13" customWidth="1"/>
    <col min="7940" max="7940" width="17.28515625" style="13" customWidth="1"/>
    <col min="7941" max="7941" width="18" style="13" customWidth="1"/>
    <col min="7942" max="7945" width="11.42578125" style="13" customWidth="1"/>
    <col min="7946" max="7946" width="13.85546875" style="13" customWidth="1"/>
    <col min="7947" max="8192" width="11.42578125" style="13"/>
    <col min="8193" max="8193" width="11.42578125" style="13" customWidth="1"/>
    <col min="8194" max="8194" width="19.85546875" style="13" customWidth="1"/>
    <col min="8195" max="8195" width="11.42578125" style="13" customWidth="1"/>
    <col min="8196" max="8196" width="17.28515625" style="13" customWidth="1"/>
    <col min="8197" max="8197" width="18" style="13" customWidth="1"/>
    <col min="8198" max="8201" width="11.42578125" style="13" customWidth="1"/>
    <col min="8202" max="8202" width="13.85546875" style="13" customWidth="1"/>
    <col min="8203" max="8448" width="11.42578125" style="13"/>
    <col min="8449" max="8449" width="11.42578125" style="13" customWidth="1"/>
    <col min="8450" max="8450" width="19.85546875" style="13" customWidth="1"/>
    <col min="8451" max="8451" width="11.42578125" style="13" customWidth="1"/>
    <col min="8452" max="8452" width="17.28515625" style="13" customWidth="1"/>
    <col min="8453" max="8453" width="18" style="13" customWidth="1"/>
    <col min="8454" max="8457" width="11.42578125" style="13" customWidth="1"/>
    <col min="8458" max="8458" width="13.85546875" style="13" customWidth="1"/>
    <col min="8459" max="8704" width="11.42578125" style="13"/>
    <col min="8705" max="8705" width="11.42578125" style="13" customWidth="1"/>
    <col min="8706" max="8706" width="19.85546875" style="13" customWidth="1"/>
    <col min="8707" max="8707" width="11.42578125" style="13" customWidth="1"/>
    <col min="8708" max="8708" width="17.28515625" style="13" customWidth="1"/>
    <col min="8709" max="8709" width="18" style="13" customWidth="1"/>
    <col min="8710" max="8713" width="11.42578125" style="13" customWidth="1"/>
    <col min="8714" max="8714" width="13.85546875" style="13" customWidth="1"/>
    <col min="8715" max="8960" width="11.42578125" style="13"/>
    <col min="8961" max="8961" width="11.42578125" style="13" customWidth="1"/>
    <col min="8962" max="8962" width="19.85546875" style="13" customWidth="1"/>
    <col min="8963" max="8963" width="11.42578125" style="13" customWidth="1"/>
    <col min="8964" max="8964" width="17.28515625" style="13" customWidth="1"/>
    <col min="8965" max="8965" width="18" style="13" customWidth="1"/>
    <col min="8966" max="8969" width="11.42578125" style="13" customWidth="1"/>
    <col min="8970" max="8970" width="13.85546875" style="13" customWidth="1"/>
    <col min="8971" max="9216" width="11.42578125" style="13"/>
    <col min="9217" max="9217" width="11.42578125" style="13" customWidth="1"/>
    <col min="9218" max="9218" width="19.85546875" style="13" customWidth="1"/>
    <col min="9219" max="9219" width="11.42578125" style="13" customWidth="1"/>
    <col min="9220" max="9220" width="17.28515625" style="13" customWidth="1"/>
    <col min="9221" max="9221" width="18" style="13" customWidth="1"/>
    <col min="9222" max="9225" width="11.42578125" style="13" customWidth="1"/>
    <col min="9226" max="9226" width="13.85546875" style="13" customWidth="1"/>
    <col min="9227" max="9472" width="11.42578125" style="13"/>
    <col min="9473" max="9473" width="11.42578125" style="13" customWidth="1"/>
    <col min="9474" max="9474" width="19.85546875" style="13" customWidth="1"/>
    <col min="9475" max="9475" width="11.42578125" style="13" customWidth="1"/>
    <col min="9476" max="9476" width="17.28515625" style="13" customWidth="1"/>
    <col min="9477" max="9477" width="18" style="13" customWidth="1"/>
    <col min="9478" max="9481" width="11.42578125" style="13" customWidth="1"/>
    <col min="9482" max="9482" width="13.85546875" style="13" customWidth="1"/>
    <col min="9483" max="9728" width="11.42578125" style="13"/>
    <col min="9729" max="9729" width="11.42578125" style="13" customWidth="1"/>
    <col min="9730" max="9730" width="19.85546875" style="13" customWidth="1"/>
    <col min="9731" max="9731" width="11.42578125" style="13" customWidth="1"/>
    <col min="9732" max="9732" width="17.28515625" style="13" customWidth="1"/>
    <col min="9733" max="9733" width="18" style="13" customWidth="1"/>
    <col min="9734" max="9737" width="11.42578125" style="13" customWidth="1"/>
    <col min="9738" max="9738" width="13.85546875" style="13" customWidth="1"/>
    <col min="9739" max="9984" width="11.42578125" style="13"/>
    <col min="9985" max="9985" width="11.42578125" style="13" customWidth="1"/>
    <col min="9986" max="9986" width="19.85546875" style="13" customWidth="1"/>
    <col min="9987" max="9987" width="11.42578125" style="13" customWidth="1"/>
    <col min="9988" max="9988" width="17.28515625" style="13" customWidth="1"/>
    <col min="9989" max="9989" width="18" style="13" customWidth="1"/>
    <col min="9990" max="9993" width="11.42578125" style="13" customWidth="1"/>
    <col min="9994" max="9994" width="13.85546875" style="13" customWidth="1"/>
    <col min="9995" max="10240" width="11.42578125" style="13"/>
    <col min="10241" max="10241" width="11.42578125" style="13" customWidth="1"/>
    <col min="10242" max="10242" width="19.85546875" style="13" customWidth="1"/>
    <col min="10243" max="10243" width="11.42578125" style="13" customWidth="1"/>
    <col min="10244" max="10244" width="17.28515625" style="13" customWidth="1"/>
    <col min="10245" max="10245" width="18" style="13" customWidth="1"/>
    <col min="10246" max="10249" width="11.42578125" style="13" customWidth="1"/>
    <col min="10250" max="10250" width="13.85546875" style="13" customWidth="1"/>
    <col min="10251" max="10496" width="11.42578125" style="13"/>
    <col min="10497" max="10497" width="11.42578125" style="13" customWidth="1"/>
    <col min="10498" max="10498" width="19.85546875" style="13" customWidth="1"/>
    <col min="10499" max="10499" width="11.42578125" style="13" customWidth="1"/>
    <col min="10500" max="10500" width="17.28515625" style="13" customWidth="1"/>
    <col min="10501" max="10501" width="18" style="13" customWidth="1"/>
    <col min="10502" max="10505" width="11.42578125" style="13" customWidth="1"/>
    <col min="10506" max="10506" width="13.85546875" style="13" customWidth="1"/>
    <col min="10507" max="10752" width="11.42578125" style="13"/>
    <col min="10753" max="10753" width="11.42578125" style="13" customWidth="1"/>
    <col min="10754" max="10754" width="19.85546875" style="13" customWidth="1"/>
    <col min="10755" max="10755" width="11.42578125" style="13" customWidth="1"/>
    <col min="10756" max="10756" width="17.28515625" style="13" customWidth="1"/>
    <col min="10757" max="10757" width="18" style="13" customWidth="1"/>
    <col min="10758" max="10761" width="11.42578125" style="13" customWidth="1"/>
    <col min="10762" max="10762" width="13.85546875" style="13" customWidth="1"/>
    <col min="10763" max="11008" width="11.42578125" style="13"/>
    <col min="11009" max="11009" width="11.42578125" style="13" customWidth="1"/>
    <col min="11010" max="11010" width="19.85546875" style="13" customWidth="1"/>
    <col min="11011" max="11011" width="11.42578125" style="13" customWidth="1"/>
    <col min="11012" max="11012" width="17.28515625" style="13" customWidth="1"/>
    <col min="11013" max="11013" width="18" style="13" customWidth="1"/>
    <col min="11014" max="11017" width="11.42578125" style="13" customWidth="1"/>
    <col min="11018" max="11018" width="13.85546875" style="13" customWidth="1"/>
    <col min="11019" max="11264" width="11.42578125" style="13"/>
    <col min="11265" max="11265" width="11.42578125" style="13" customWidth="1"/>
    <col min="11266" max="11266" width="19.85546875" style="13" customWidth="1"/>
    <col min="11267" max="11267" width="11.42578125" style="13" customWidth="1"/>
    <col min="11268" max="11268" width="17.28515625" style="13" customWidth="1"/>
    <col min="11269" max="11269" width="18" style="13" customWidth="1"/>
    <col min="11270" max="11273" width="11.42578125" style="13" customWidth="1"/>
    <col min="11274" max="11274" width="13.85546875" style="13" customWidth="1"/>
    <col min="11275" max="11520" width="11.42578125" style="13"/>
    <col min="11521" max="11521" width="11.42578125" style="13" customWidth="1"/>
    <col min="11522" max="11522" width="19.85546875" style="13" customWidth="1"/>
    <col min="11523" max="11523" width="11.42578125" style="13" customWidth="1"/>
    <col min="11524" max="11524" width="17.28515625" style="13" customWidth="1"/>
    <col min="11525" max="11525" width="18" style="13" customWidth="1"/>
    <col min="11526" max="11529" width="11.42578125" style="13" customWidth="1"/>
    <col min="11530" max="11530" width="13.85546875" style="13" customWidth="1"/>
    <col min="11531" max="11776" width="11.42578125" style="13"/>
    <col min="11777" max="11777" width="11.42578125" style="13" customWidth="1"/>
    <col min="11778" max="11778" width="19.85546875" style="13" customWidth="1"/>
    <col min="11779" max="11779" width="11.42578125" style="13" customWidth="1"/>
    <col min="11780" max="11780" width="17.28515625" style="13" customWidth="1"/>
    <col min="11781" max="11781" width="18" style="13" customWidth="1"/>
    <col min="11782" max="11785" width="11.42578125" style="13" customWidth="1"/>
    <col min="11786" max="11786" width="13.85546875" style="13" customWidth="1"/>
    <col min="11787" max="12032" width="11.42578125" style="13"/>
    <col min="12033" max="12033" width="11.42578125" style="13" customWidth="1"/>
    <col min="12034" max="12034" width="19.85546875" style="13" customWidth="1"/>
    <col min="12035" max="12035" width="11.42578125" style="13" customWidth="1"/>
    <col min="12036" max="12036" width="17.28515625" style="13" customWidth="1"/>
    <col min="12037" max="12037" width="18" style="13" customWidth="1"/>
    <col min="12038" max="12041" width="11.42578125" style="13" customWidth="1"/>
    <col min="12042" max="12042" width="13.85546875" style="13" customWidth="1"/>
    <col min="12043" max="12288" width="11.42578125" style="13"/>
    <col min="12289" max="12289" width="11.42578125" style="13" customWidth="1"/>
    <col min="12290" max="12290" width="19.85546875" style="13" customWidth="1"/>
    <col min="12291" max="12291" width="11.42578125" style="13" customWidth="1"/>
    <col min="12292" max="12292" width="17.28515625" style="13" customWidth="1"/>
    <col min="12293" max="12293" width="18" style="13" customWidth="1"/>
    <col min="12294" max="12297" width="11.42578125" style="13" customWidth="1"/>
    <col min="12298" max="12298" width="13.85546875" style="13" customWidth="1"/>
    <col min="12299" max="12544" width="11.42578125" style="13"/>
    <col min="12545" max="12545" width="11.42578125" style="13" customWidth="1"/>
    <col min="12546" max="12546" width="19.85546875" style="13" customWidth="1"/>
    <col min="12547" max="12547" width="11.42578125" style="13" customWidth="1"/>
    <col min="12548" max="12548" width="17.28515625" style="13" customWidth="1"/>
    <col min="12549" max="12549" width="18" style="13" customWidth="1"/>
    <col min="12550" max="12553" width="11.42578125" style="13" customWidth="1"/>
    <col min="12554" max="12554" width="13.85546875" style="13" customWidth="1"/>
    <col min="12555" max="12800" width="11.42578125" style="13"/>
    <col min="12801" max="12801" width="11.42578125" style="13" customWidth="1"/>
    <col min="12802" max="12802" width="19.85546875" style="13" customWidth="1"/>
    <col min="12803" max="12803" width="11.42578125" style="13" customWidth="1"/>
    <col min="12804" max="12804" width="17.28515625" style="13" customWidth="1"/>
    <col min="12805" max="12805" width="18" style="13" customWidth="1"/>
    <col min="12806" max="12809" width="11.42578125" style="13" customWidth="1"/>
    <col min="12810" max="12810" width="13.85546875" style="13" customWidth="1"/>
    <col min="12811" max="13056" width="11.42578125" style="13"/>
    <col min="13057" max="13057" width="11.42578125" style="13" customWidth="1"/>
    <col min="13058" max="13058" width="19.85546875" style="13" customWidth="1"/>
    <col min="13059" max="13059" width="11.42578125" style="13" customWidth="1"/>
    <col min="13060" max="13060" width="17.28515625" style="13" customWidth="1"/>
    <col min="13061" max="13061" width="18" style="13" customWidth="1"/>
    <col min="13062" max="13065" width="11.42578125" style="13" customWidth="1"/>
    <col min="13066" max="13066" width="13.85546875" style="13" customWidth="1"/>
    <col min="13067" max="13312" width="11.42578125" style="13"/>
    <col min="13313" max="13313" width="11.42578125" style="13" customWidth="1"/>
    <col min="13314" max="13314" width="19.85546875" style="13" customWidth="1"/>
    <col min="13315" max="13315" width="11.42578125" style="13" customWidth="1"/>
    <col min="13316" max="13316" width="17.28515625" style="13" customWidth="1"/>
    <col min="13317" max="13317" width="18" style="13" customWidth="1"/>
    <col min="13318" max="13321" width="11.42578125" style="13" customWidth="1"/>
    <col min="13322" max="13322" width="13.85546875" style="13" customWidth="1"/>
    <col min="13323" max="13568" width="11.42578125" style="13"/>
    <col min="13569" max="13569" width="11.42578125" style="13" customWidth="1"/>
    <col min="13570" max="13570" width="19.85546875" style="13" customWidth="1"/>
    <col min="13571" max="13571" width="11.42578125" style="13" customWidth="1"/>
    <col min="13572" max="13572" width="17.28515625" style="13" customWidth="1"/>
    <col min="13573" max="13573" width="18" style="13" customWidth="1"/>
    <col min="13574" max="13577" width="11.42578125" style="13" customWidth="1"/>
    <col min="13578" max="13578" width="13.85546875" style="13" customWidth="1"/>
    <col min="13579" max="13824" width="11.42578125" style="13"/>
    <col min="13825" max="13825" width="11.42578125" style="13" customWidth="1"/>
    <col min="13826" max="13826" width="19.85546875" style="13" customWidth="1"/>
    <col min="13827" max="13827" width="11.42578125" style="13" customWidth="1"/>
    <col min="13828" max="13828" width="17.28515625" style="13" customWidth="1"/>
    <col min="13829" max="13829" width="18" style="13" customWidth="1"/>
    <col min="13830" max="13833" width="11.42578125" style="13" customWidth="1"/>
    <col min="13834" max="13834" width="13.85546875" style="13" customWidth="1"/>
    <col min="13835" max="14080" width="11.42578125" style="13"/>
    <col min="14081" max="14081" width="11.42578125" style="13" customWidth="1"/>
    <col min="14082" max="14082" width="19.85546875" style="13" customWidth="1"/>
    <col min="14083" max="14083" width="11.42578125" style="13" customWidth="1"/>
    <col min="14084" max="14084" width="17.28515625" style="13" customWidth="1"/>
    <col min="14085" max="14085" width="18" style="13" customWidth="1"/>
    <col min="14086" max="14089" width="11.42578125" style="13" customWidth="1"/>
    <col min="14090" max="14090" width="13.85546875" style="13" customWidth="1"/>
    <col min="14091" max="14336" width="11.42578125" style="13"/>
    <col min="14337" max="14337" width="11.42578125" style="13" customWidth="1"/>
    <col min="14338" max="14338" width="19.85546875" style="13" customWidth="1"/>
    <col min="14339" max="14339" width="11.42578125" style="13" customWidth="1"/>
    <col min="14340" max="14340" width="17.28515625" style="13" customWidth="1"/>
    <col min="14341" max="14341" width="18" style="13" customWidth="1"/>
    <col min="14342" max="14345" width="11.42578125" style="13" customWidth="1"/>
    <col min="14346" max="14346" width="13.85546875" style="13" customWidth="1"/>
    <col min="14347" max="14592" width="11.42578125" style="13"/>
    <col min="14593" max="14593" width="11.42578125" style="13" customWidth="1"/>
    <col min="14594" max="14594" width="19.85546875" style="13" customWidth="1"/>
    <col min="14595" max="14595" width="11.42578125" style="13" customWidth="1"/>
    <col min="14596" max="14596" width="17.28515625" style="13" customWidth="1"/>
    <col min="14597" max="14597" width="18" style="13" customWidth="1"/>
    <col min="14598" max="14601" width="11.42578125" style="13" customWidth="1"/>
    <col min="14602" max="14602" width="13.85546875" style="13" customWidth="1"/>
    <col min="14603" max="14848" width="11.42578125" style="13"/>
    <col min="14849" max="14849" width="11.42578125" style="13" customWidth="1"/>
    <col min="14850" max="14850" width="19.85546875" style="13" customWidth="1"/>
    <col min="14851" max="14851" width="11.42578125" style="13" customWidth="1"/>
    <col min="14852" max="14852" width="17.28515625" style="13" customWidth="1"/>
    <col min="14853" max="14853" width="18" style="13" customWidth="1"/>
    <col min="14854" max="14857" width="11.42578125" style="13" customWidth="1"/>
    <col min="14858" max="14858" width="13.85546875" style="13" customWidth="1"/>
    <col min="14859" max="15104" width="11.42578125" style="13"/>
    <col min="15105" max="15105" width="11.42578125" style="13" customWidth="1"/>
    <col min="15106" max="15106" width="19.85546875" style="13" customWidth="1"/>
    <col min="15107" max="15107" width="11.42578125" style="13" customWidth="1"/>
    <col min="15108" max="15108" width="17.28515625" style="13" customWidth="1"/>
    <col min="15109" max="15109" width="18" style="13" customWidth="1"/>
    <col min="15110" max="15113" width="11.42578125" style="13" customWidth="1"/>
    <col min="15114" max="15114" width="13.85546875" style="13" customWidth="1"/>
    <col min="15115" max="15360" width="11.42578125" style="13"/>
    <col min="15361" max="15361" width="11.42578125" style="13" customWidth="1"/>
    <col min="15362" max="15362" width="19.85546875" style="13" customWidth="1"/>
    <col min="15363" max="15363" width="11.42578125" style="13" customWidth="1"/>
    <col min="15364" max="15364" width="17.28515625" style="13" customWidth="1"/>
    <col min="15365" max="15365" width="18" style="13" customWidth="1"/>
    <col min="15366" max="15369" width="11.42578125" style="13" customWidth="1"/>
    <col min="15370" max="15370" width="13.85546875" style="13" customWidth="1"/>
    <col min="15371" max="15616" width="11.42578125" style="13"/>
    <col min="15617" max="15617" width="11.42578125" style="13" customWidth="1"/>
    <col min="15618" max="15618" width="19.85546875" style="13" customWidth="1"/>
    <col min="15619" max="15619" width="11.42578125" style="13" customWidth="1"/>
    <col min="15620" max="15620" width="17.28515625" style="13" customWidth="1"/>
    <col min="15621" max="15621" width="18" style="13" customWidth="1"/>
    <col min="15622" max="15625" width="11.42578125" style="13" customWidth="1"/>
    <col min="15626" max="15626" width="13.85546875" style="13" customWidth="1"/>
    <col min="15627" max="15872" width="11.42578125" style="13"/>
    <col min="15873" max="15873" width="11.42578125" style="13" customWidth="1"/>
    <col min="15874" max="15874" width="19.85546875" style="13" customWidth="1"/>
    <col min="15875" max="15875" width="11.42578125" style="13" customWidth="1"/>
    <col min="15876" max="15876" width="17.28515625" style="13" customWidth="1"/>
    <col min="15877" max="15877" width="18" style="13" customWidth="1"/>
    <col min="15878" max="15881" width="11.42578125" style="13" customWidth="1"/>
    <col min="15882" max="15882" width="13.85546875" style="13" customWidth="1"/>
    <col min="15883" max="16128" width="11.42578125" style="13"/>
    <col min="16129" max="16129" width="11.42578125" style="13" customWidth="1"/>
    <col min="16130" max="16130" width="19.85546875" style="13" customWidth="1"/>
    <col min="16131" max="16131" width="11.42578125" style="13" customWidth="1"/>
    <col min="16132" max="16132" width="17.28515625" style="13" customWidth="1"/>
    <col min="16133" max="16133" width="18" style="13" customWidth="1"/>
    <col min="16134" max="16137" width="11.42578125" style="13" customWidth="1"/>
    <col min="16138" max="16138" width="13.85546875" style="13" customWidth="1"/>
    <col min="16139" max="16384" width="11.42578125" style="13"/>
  </cols>
  <sheetData>
    <row r="2" spans="1:10" x14ac:dyDescent="0.2">
      <c r="J2" s="103">
        <v>1</v>
      </c>
    </row>
    <row r="3" spans="1:10" ht="18" x14ac:dyDescent="0.25">
      <c r="A3" s="1" t="s">
        <v>45</v>
      </c>
    </row>
    <row r="4" spans="1:10" ht="13.5" thickBot="1" x14ac:dyDescent="0.25"/>
    <row r="5" spans="1:10" ht="26.25" thickBot="1" x14ac:dyDescent="0.25">
      <c r="A5" s="6" t="s">
        <v>2</v>
      </c>
      <c r="B5" s="37" t="s">
        <v>3</v>
      </c>
      <c r="C5" s="37"/>
      <c r="D5" s="38"/>
      <c r="E5" s="39" t="s">
        <v>17</v>
      </c>
      <c r="F5" s="38" t="s">
        <v>18</v>
      </c>
      <c r="G5" s="38" t="s">
        <v>19</v>
      </c>
      <c r="H5" s="38" t="s">
        <v>20</v>
      </c>
      <c r="I5" s="38" t="s">
        <v>21</v>
      </c>
      <c r="J5" s="40" t="s">
        <v>46</v>
      </c>
    </row>
    <row r="6" spans="1:10" ht="15" x14ac:dyDescent="0.2">
      <c r="A6" s="96"/>
      <c r="B6" s="97">
        <v>40360</v>
      </c>
      <c r="C6" s="140">
        <v>269007</v>
      </c>
      <c r="D6" s="42">
        <f>C6</f>
        <v>269007</v>
      </c>
      <c r="E6" s="43"/>
      <c r="F6" s="43"/>
      <c r="G6" s="43"/>
      <c r="H6" s="43"/>
      <c r="I6" s="43"/>
      <c r="J6" s="44"/>
    </row>
    <row r="7" spans="1:10" ht="15" x14ac:dyDescent="0.2">
      <c r="A7" s="41"/>
      <c r="B7" s="31">
        <v>40391</v>
      </c>
      <c r="C7" s="140">
        <v>342205</v>
      </c>
      <c r="D7" s="42">
        <f t="shared" ref="D7:D29" si="0">$J$2*C6+(1-$J$2)*D6</f>
        <v>269007</v>
      </c>
      <c r="E7" s="42">
        <f>C7-D7</f>
        <v>73198</v>
      </c>
      <c r="F7" s="42">
        <f>ABS(E7)</f>
        <v>73198</v>
      </c>
      <c r="G7" s="42">
        <f>E7^2</f>
        <v>5357947204</v>
      </c>
      <c r="H7" s="45">
        <f>F7/C7</f>
        <v>0.21390102423985621</v>
      </c>
      <c r="I7" s="45">
        <f>E7/C7</f>
        <v>0.21390102423985621</v>
      </c>
      <c r="J7" s="46"/>
    </row>
    <row r="8" spans="1:10" ht="15" x14ac:dyDescent="0.2">
      <c r="A8" s="41"/>
      <c r="B8" s="31">
        <v>40422</v>
      </c>
      <c r="C8" s="140">
        <v>655927</v>
      </c>
      <c r="D8" s="42">
        <f t="shared" si="0"/>
        <v>342205</v>
      </c>
      <c r="E8" s="42">
        <f t="shared" ref="E8:E29" si="1">C8-D8</f>
        <v>313722</v>
      </c>
      <c r="F8" s="42">
        <f t="shared" ref="F8:F29" si="2">ABS(E8)</f>
        <v>313722</v>
      </c>
      <c r="G8" s="42">
        <f t="shared" ref="G8:G29" si="3">E8^2</f>
        <v>98421493284</v>
      </c>
      <c r="H8" s="45">
        <f t="shared" ref="H8:H29" si="4">F8/C8</f>
        <v>0.47828798021731078</v>
      </c>
      <c r="I8" s="45">
        <f t="shared" ref="I8:I29" si="5">E8/C8</f>
        <v>0.47828798021731078</v>
      </c>
      <c r="J8" s="46"/>
    </row>
    <row r="9" spans="1:10" ht="15" x14ac:dyDescent="0.2">
      <c r="A9" s="41"/>
      <c r="B9" s="31">
        <v>40452</v>
      </c>
      <c r="C9" s="140">
        <v>1615327</v>
      </c>
      <c r="D9" s="42">
        <f t="shared" si="0"/>
        <v>655927</v>
      </c>
      <c r="E9" s="42">
        <f t="shared" si="1"/>
        <v>959400</v>
      </c>
      <c r="F9" s="42">
        <f t="shared" si="2"/>
        <v>959400</v>
      </c>
      <c r="G9" s="42">
        <f t="shared" si="3"/>
        <v>920448360000</v>
      </c>
      <c r="H9" s="45">
        <f t="shared" si="4"/>
        <v>0.59393546941269482</v>
      </c>
      <c r="I9" s="45">
        <f t="shared" si="5"/>
        <v>0.59393546941269482</v>
      </c>
      <c r="J9" s="46"/>
    </row>
    <row r="10" spans="1:10" ht="15" x14ac:dyDescent="0.2">
      <c r="A10" s="47"/>
      <c r="B10" s="31">
        <v>40483</v>
      </c>
      <c r="C10" s="140">
        <v>935555</v>
      </c>
      <c r="D10" s="42">
        <f t="shared" si="0"/>
        <v>1615327</v>
      </c>
      <c r="E10" s="42">
        <f t="shared" si="1"/>
        <v>-679772</v>
      </c>
      <c r="F10" s="42">
        <f t="shared" si="2"/>
        <v>679772</v>
      </c>
      <c r="G10" s="42">
        <f t="shared" si="3"/>
        <v>462089971984</v>
      </c>
      <c r="H10" s="45">
        <f t="shared" si="4"/>
        <v>0.72659758111495321</v>
      </c>
      <c r="I10" s="45">
        <f t="shared" si="5"/>
        <v>-0.72659758111495321</v>
      </c>
      <c r="J10" s="46"/>
    </row>
    <row r="11" spans="1:10" ht="15" x14ac:dyDescent="0.2">
      <c r="A11" s="47"/>
      <c r="B11" s="31">
        <v>40513</v>
      </c>
      <c r="C11" s="140">
        <v>225520</v>
      </c>
      <c r="D11" s="42">
        <f t="shared" si="0"/>
        <v>935555</v>
      </c>
      <c r="E11" s="42">
        <f t="shared" si="1"/>
        <v>-710035</v>
      </c>
      <c r="F11" s="42">
        <f t="shared" si="2"/>
        <v>710035</v>
      </c>
      <c r="G11" s="42">
        <f t="shared" si="3"/>
        <v>504149701225</v>
      </c>
      <c r="H11" s="45">
        <f t="shared" si="4"/>
        <v>3.1484347286271728</v>
      </c>
      <c r="I11" s="45">
        <f t="shared" si="5"/>
        <v>-3.1484347286271728</v>
      </c>
      <c r="J11" s="46"/>
    </row>
    <row r="12" spans="1:10" ht="15" x14ac:dyDescent="0.2">
      <c r="A12" s="47"/>
      <c r="B12" s="31">
        <v>40544</v>
      </c>
      <c r="C12" s="140">
        <v>551953</v>
      </c>
      <c r="D12" s="42">
        <f t="shared" si="0"/>
        <v>225520</v>
      </c>
      <c r="E12" s="42">
        <f t="shared" si="1"/>
        <v>326433</v>
      </c>
      <c r="F12" s="42">
        <f t="shared" si="2"/>
        <v>326433</v>
      </c>
      <c r="G12" s="42">
        <f t="shared" si="3"/>
        <v>106558503489</v>
      </c>
      <c r="H12" s="45">
        <f t="shared" si="4"/>
        <v>0.59141448637836913</v>
      </c>
      <c r="I12" s="45">
        <f t="shared" si="5"/>
        <v>0.59141448637836913</v>
      </c>
      <c r="J12" s="46"/>
    </row>
    <row r="13" spans="1:10" ht="15" x14ac:dyDescent="0.2">
      <c r="A13" s="47"/>
      <c r="B13" s="31">
        <v>40575</v>
      </c>
      <c r="C13" s="140">
        <v>1789537</v>
      </c>
      <c r="D13" s="42">
        <f t="shared" si="0"/>
        <v>551953</v>
      </c>
      <c r="E13" s="42">
        <f t="shared" si="1"/>
        <v>1237584</v>
      </c>
      <c r="F13" s="42">
        <f t="shared" si="2"/>
        <v>1237584</v>
      </c>
      <c r="G13" s="42">
        <f t="shared" si="3"/>
        <v>1531614157056</v>
      </c>
      <c r="H13" s="45">
        <f t="shared" si="4"/>
        <v>0.69156658957037487</v>
      </c>
      <c r="I13" s="45">
        <f t="shared" si="5"/>
        <v>0.69156658957037487</v>
      </c>
      <c r="J13" s="46"/>
    </row>
    <row r="14" spans="1:10" ht="15" x14ac:dyDescent="0.2">
      <c r="A14" s="47"/>
      <c r="B14" s="31">
        <v>40603</v>
      </c>
      <c r="C14" s="140">
        <v>1572789</v>
      </c>
      <c r="D14" s="42">
        <f t="shared" si="0"/>
        <v>1789537</v>
      </c>
      <c r="E14" s="42">
        <f t="shared" si="1"/>
        <v>-216748</v>
      </c>
      <c r="F14" s="42">
        <f t="shared" si="2"/>
        <v>216748</v>
      </c>
      <c r="G14" s="42">
        <f t="shared" si="3"/>
        <v>46979695504</v>
      </c>
      <c r="H14" s="45">
        <f t="shared" si="4"/>
        <v>0.13781123850688173</v>
      </c>
      <c r="I14" s="45">
        <f t="shared" si="5"/>
        <v>-0.13781123850688173</v>
      </c>
      <c r="J14" s="46"/>
    </row>
    <row r="15" spans="1:10" ht="15" x14ac:dyDescent="0.2">
      <c r="A15" s="47"/>
      <c r="B15" s="31">
        <v>40634</v>
      </c>
      <c r="C15" s="140">
        <v>1468446</v>
      </c>
      <c r="D15" s="42">
        <f t="shared" si="0"/>
        <v>1572789</v>
      </c>
      <c r="E15" s="42">
        <f t="shared" si="1"/>
        <v>-104343</v>
      </c>
      <c r="F15" s="42">
        <f t="shared" si="2"/>
        <v>104343</v>
      </c>
      <c r="G15" s="42">
        <f t="shared" si="3"/>
        <v>10887461649</v>
      </c>
      <c r="H15" s="45">
        <f t="shared" si="4"/>
        <v>7.1056749788551976E-2</v>
      </c>
      <c r="I15" s="45">
        <f t="shared" si="5"/>
        <v>-7.1056749788551976E-2</v>
      </c>
      <c r="J15" s="46"/>
    </row>
    <row r="16" spans="1:10" ht="15" x14ac:dyDescent="0.2">
      <c r="A16" s="47"/>
      <c r="B16" s="31">
        <v>40664</v>
      </c>
      <c r="C16" s="140">
        <v>1863631</v>
      </c>
      <c r="D16" s="42">
        <f t="shared" si="0"/>
        <v>1468446</v>
      </c>
      <c r="E16" s="42">
        <f t="shared" si="1"/>
        <v>395185</v>
      </c>
      <c r="F16" s="42">
        <f t="shared" si="2"/>
        <v>395185</v>
      </c>
      <c r="G16" s="42">
        <f t="shared" si="3"/>
        <v>156171184225</v>
      </c>
      <c r="H16" s="45">
        <f t="shared" si="4"/>
        <v>0.21205109809828232</v>
      </c>
      <c r="I16" s="45">
        <f t="shared" si="5"/>
        <v>0.21205109809828232</v>
      </c>
      <c r="J16" s="46"/>
    </row>
    <row r="17" spans="1:10" ht="15" x14ac:dyDescent="0.2">
      <c r="A17" s="47"/>
      <c r="B17" s="31">
        <v>40695</v>
      </c>
      <c r="C17" s="140">
        <v>1286818</v>
      </c>
      <c r="D17" s="42">
        <f t="shared" si="0"/>
        <v>1863631</v>
      </c>
      <c r="E17" s="42">
        <f t="shared" si="1"/>
        <v>-576813</v>
      </c>
      <c r="F17" s="42">
        <f t="shared" si="2"/>
        <v>576813</v>
      </c>
      <c r="G17" s="42">
        <f t="shared" si="3"/>
        <v>332713236969</v>
      </c>
      <c r="H17" s="45">
        <f t="shared" si="4"/>
        <v>0.44824753772483755</v>
      </c>
      <c r="I17" s="45">
        <f t="shared" si="5"/>
        <v>-0.44824753772483755</v>
      </c>
      <c r="J17" s="46"/>
    </row>
    <row r="18" spans="1:10" ht="15" x14ac:dyDescent="0.2">
      <c r="A18" s="47"/>
      <c r="B18" s="31">
        <v>40725</v>
      </c>
      <c r="C18" s="140">
        <v>2039365</v>
      </c>
      <c r="D18" s="42">
        <f t="shared" si="0"/>
        <v>1286818</v>
      </c>
      <c r="E18" s="42">
        <f t="shared" si="1"/>
        <v>752547</v>
      </c>
      <c r="F18" s="42">
        <f t="shared" si="2"/>
        <v>752547</v>
      </c>
      <c r="G18" s="42">
        <f t="shared" si="3"/>
        <v>566326987209</v>
      </c>
      <c r="H18" s="45">
        <f t="shared" si="4"/>
        <v>0.36901045178278535</v>
      </c>
      <c r="I18" s="45">
        <f t="shared" si="5"/>
        <v>0.36901045178278535</v>
      </c>
      <c r="J18" s="46"/>
    </row>
    <row r="19" spans="1:10" ht="15" x14ac:dyDescent="0.2">
      <c r="A19" s="47"/>
      <c r="B19" s="31">
        <v>40756</v>
      </c>
      <c r="C19" s="140">
        <v>1493137</v>
      </c>
      <c r="D19" s="42">
        <f t="shared" si="0"/>
        <v>2039365</v>
      </c>
      <c r="E19" s="42">
        <f t="shared" si="1"/>
        <v>-546228</v>
      </c>
      <c r="F19" s="42">
        <f t="shared" si="2"/>
        <v>546228</v>
      </c>
      <c r="G19" s="42">
        <f t="shared" si="3"/>
        <v>298365027984</v>
      </c>
      <c r="H19" s="45">
        <f t="shared" si="4"/>
        <v>0.36582577486191825</v>
      </c>
      <c r="I19" s="45">
        <f t="shared" si="5"/>
        <v>-0.36582577486191825</v>
      </c>
      <c r="J19" s="46"/>
    </row>
    <row r="20" spans="1:10" ht="15" x14ac:dyDescent="0.2">
      <c r="A20" s="47"/>
      <c r="B20" s="31">
        <v>40787</v>
      </c>
      <c r="C20" s="140">
        <v>1960898</v>
      </c>
      <c r="D20" s="42">
        <f t="shared" si="0"/>
        <v>1493137</v>
      </c>
      <c r="E20" s="42">
        <f t="shared" si="1"/>
        <v>467761</v>
      </c>
      <c r="F20" s="42">
        <f t="shared" si="2"/>
        <v>467761</v>
      </c>
      <c r="G20" s="42">
        <f t="shared" si="3"/>
        <v>218800353121</v>
      </c>
      <c r="H20" s="45">
        <f t="shared" si="4"/>
        <v>0.23854427920269183</v>
      </c>
      <c r="I20" s="45">
        <f t="shared" si="5"/>
        <v>0.23854427920269183</v>
      </c>
      <c r="J20" s="46"/>
    </row>
    <row r="21" spans="1:10" ht="15" x14ac:dyDescent="0.2">
      <c r="A21" s="47"/>
      <c r="B21" s="31">
        <v>40817</v>
      </c>
      <c r="C21" s="140">
        <v>2380780</v>
      </c>
      <c r="D21" s="42">
        <f t="shared" si="0"/>
        <v>1960898</v>
      </c>
      <c r="E21" s="42">
        <f t="shared" si="1"/>
        <v>419882</v>
      </c>
      <c r="F21" s="42">
        <f t="shared" si="2"/>
        <v>419882</v>
      </c>
      <c r="G21" s="42">
        <f t="shared" si="3"/>
        <v>176300893924</v>
      </c>
      <c r="H21" s="45">
        <f t="shared" si="4"/>
        <v>0.17636320869630961</v>
      </c>
      <c r="I21" s="45">
        <f t="shared" si="5"/>
        <v>0.17636320869630961</v>
      </c>
      <c r="J21" s="46"/>
    </row>
    <row r="22" spans="1:10" ht="15" x14ac:dyDescent="0.2">
      <c r="A22" s="47"/>
      <c r="B22" s="31">
        <v>40848</v>
      </c>
      <c r="C22" s="140">
        <v>1374066</v>
      </c>
      <c r="D22" s="42">
        <f t="shared" si="0"/>
        <v>2380780</v>
      </c>
      <c r="E22" s="42">
        <f t="shared" si="1"/>
        <v>-1006714</v>
      </c>
      <c r="F22" s="42">
        <f t="shared" si="2"/>
        <v>1006714</v>
      </c>
      <c r="G22" s="42">
        <f t="shared" si="3"/>
        <v>1013473077796</v>
      </c>
      <c r="H22" s="45">
        <f t="shared" si="4"/>
        <v>0.73265330777415349</v>
      </c>
      <c r="I22" s="45">
        <f t="shared" si="5"/>
        <v>-0.73265330777415349</v>
      </c>
      <c r="J22" s="46"/>
    </row>
    <row r="23" spans="1:10" ht="15" x14ac:dyDescent="0.2">
      <c r="A23" s="47"/>
      <c r="B23" s="31">
        <v>40878</v>
      </c>
      <c r="C23" s="140">
        <v>686126</v>
      </c>
      <c r="D23" s="42">
        <f t="shared" si="0"/>
        <v>1374066</v>
      </c>
      <c r="E23" s="42">
        <f t="shared" si="1"/>
        <v>-687940</v>
      </c>
      <c r="F23" s="42">
        <f t="shared" si="2"/>
        <v>687940</v>
      </c>
      <c r="G23" s="42">
        <f t="shared" si="3"/>
        <v>473261443600</v>
      </c>
      <c r="H23" s="45">
        <f t="shared" si="4"/>
        <v>1.0026438292675106</v>
      </c>
      <c r="I23" s="45">
        <f t="shared" si="5"/>
        <v>-1.0026438292675106</v>
      </c>
      <c r="J23" s="46"/>
    </row>
    <row r="24" spans="1:10" ht="15" x14ac:dyDescent="0.2">
      <c r="A24" s="47"/>
      <c r="B24" s="31">
        <v>40909</v>
      </c>
      <c r="C24" s="140">
        <v>1710174</v>
      </c>
      <c r="D24" s="42">
        <f t="shared" si="0"/>
        <v>686126</v>
      </c>
      <c r="E24" s="42">
        <f t="shared" si="1"/>
        <v>1024048</v>
      </c>
      <c r="F24" s="42">
        <f t="shared" si="2"/>
        <v>1024048</v>
      </c>
      <c r="G24" s="42">
        <f t="shared" si="3"/>
        <v>1048674306304</v>
      </c>
      <c r="H24" s="45">
        <f t="shared" si="4"/>
        <v>0.59879754925522199</v>
      </c>
      <c r="I24" s="45">
        <f t="shared" si="5"/>
        <v>0.59879754925522199</v>
      </c>
      <c r="J24" s="46"/>
    </row>
    <row r="25" spans="1:10" ht="15" x14ac:dyDescent="0.2">
      <c r="A25" s="47"/>
      <c r="B25" s="31">
        <v>40940</v>
      </c>
      <c r="C25" s="140">
        <v>1088493</v>
      </c>
      <c r="D25" s="42">
        <f t="shared" si="0"/>
        <v>1710174</v>
      </c>
      <c r="E25" s="42">
        <f t="shared" si="1"/>
        <v>-621681</v>
      </c>
      <c r="F25" s="42">
        <f t="shared" si="2"/>
        <v>621681</v>
      </c>
      <c r="G25" s="42">
        <f t="shared" si="3"/>
        <v>386487265761</v>
      </c>
      <c r="H25" s="45">
        <f t="shared" si="4"/>
        <v>0.57113918050001244</v>
      </c>
      <c r="I25" s="45">
        <f t="shared" si="5"/>
        <v>-0.57113918050001244</v>
      </c>
      <c r="J25" s="46"/>
    </row>
    <row r="26" spans="1:10" ht="15" x14ac:dyDescent="0.2">
      <c r="A26" s="47"/>
      <c r="B26" s="31">
        <v>40969</v>
      </c>
      <c r="C26" s="140">
        <v>1256007</v>
      </c>
      <c r="D26" s="42">
        <f t="shared" si="0"/>
        <v>1088493</v>
      </c>
      <c r="E26" s="42">
        <f t="shared" si="1"/>
        <v>167514</v>
      </c>
      <c r="F26" s="42">
        <f t="shared" si="2"/>
        <v>167514</v>
      </c>
      <c r="G26" s="42">
        <f t="shared" si="3"/>
        <v>28060940196</v>
      </c>
      <c r="H26" s="45">
        <f t="shared" si="4"/>
        <v>0.13337027580260302</v>
      </c>
      <c r="I26" s="45">
        <f t="shared" si="5"/>
        <v>0.13337027580260302</v>
      </c>
      <c r="J26" s="46"/>
    </row>
    <row r="27" spans="1:10" ht="15" x14ac:dyDescent="0.2">
      <c r="A27" s="47"/>
      <c r="B27" s="31">
        <v>41000</v>
      </c>
      <c r="C27" s="140">
        <v>1718040</v>
      </c>
      <c r="D27" s="42">
        <f t="shared" si="0"/>
        <v>1256007</v>
      </c>
      <c r="E27" s="42">
        <f t="shared" si="1"/>
        <v>462033</v>
      </c>
      <c r="F27" s="42">
        <f t="shared" si="2"/>
        <v>462033</v>
      </c>
      <c r="G27" s="42">
        <f t="shared" si="3"/>
        <v>213474493089</v>
      </c>
      <c r="H27" s="45">
        <f t="shared" si="4"/>
        <v>0.26893029265907664</v>
      </c>
      <c r="I27" s="45">
        <f t="shared" si="5"/>
        <v>0.26893029265907664</v>
      </c>
      <c r="J27" s="46"/>
    </row>
    <row r="28" spans="1:10" ht="15" x14ac:dyDescent="0.2">
      <c r="A28" s="47"/>
      <c r="B28" s="31">
        <v>41030</v>
      </c>
      <c r="C28" s="140">
        <v>1343653</v>
      </c>
      <c r="D28" s="42">
        <f t="shared" si="0"/>
        <v>1718040</v>
      </c>
      <c r="E28" s="42">
        <f t="shared" si="1"/>
        <v>-374387</v>
      </c>
      <c r="F28" s="42">
        <f t="shared" si="2"/>
        <v>374387</v>
      </c>
      <c r="G28" s="42">
        <f t="shared" si="3"/>
        <v>140165625769</v>
      </c>
      <c r="H28" s="45">
        <f t="shared" si="4"/>
        <v>0.27863369486020573</v>
      </c>
      <c r="I28" s="45">
        <f t="shared" si="5"/>
        <v>-0.27863369486020573</v>
      </c>
      <c r="J28" s="46"/>
    </row>
    <row r="29" spans="1:10" ht="15.75" thickBot="1" x14ac:dyDescent="0.25">
      <c r="A29" s="53"/>
      <c r="B29" s="80">
        <v>41061</v>
      </c>
      <c r="C29" s="140">
        <v>1910419</v>
      </c>
      <c r="D29" s="42">
        <f t="shared" si="0"/>
        <v>1343653</v>
      </c>
      <c r="E29" s="42">
        <f t="shared" si="1"/>
        <v>566766</v>
      </c>
      <c r="F29" s="42">
        <f t="shared" si="2"/>
        <v>566766</v>
      </c>
      <c r="G29" s="42">
        <f t="shared" si="3"/>
        <v>321223698756</v>
      </c>
      <c r="H29" s="45">
        <f t="shared" si="4"/>
        <v>0.29667104441486397</v>
      </c>
      <c r="I29" s="45">
        <f t="shared" si="5"/>
        <v>0.29667104441486397</v>
      </c>
      <c r="J29" s="46"/>
    </row>
    <row r="30" spans="1:10" ht="13.5" thickBot="1" x14ac:dyDescent="0.25">
      <c r="A30" s="49"/>
      <c r="B30" s="57"/>
      <c r="C30" s="58"/>
      <c r="D30" s="104">
        <f>$J$2*C29+(1-$J$2)*D29</f>
        <v>1910419</v>
      </c>
      <c r="E30" s="61">
        <f>SUM(E7:E29)</f>
        <v>1641412</v>
      </c>
      <c r="F30" s="61">
        <f>AVERAGE(F7:F29)</f>
        <v>551771.04347826086</v>
      </c>
      <c r="G30" s="61">
        <f>AVERAGE(G7:G29)</f>
        <v>393913296786.86957</v>
      </c>
      <c r="H30" s="62">
        <f>AVERAGE(H7:H29)</f>
        <v>0.53677771185898426</v>
      </c>
      <c r="I30" s="62">
        <f>AVERAGE(I7:I29)</f>
        <v>-0.11392173362155464</v>
      </c>
      <c r="J30" s="101">
        <f>E30/F30</f>
        <v>2.9748063429585714</v>
      </c>
    </row>
    <row r="32" spans="1:10" ht="13.5" thickBot="1" x14ac:dyDescent="0.25"/>
    <row r="33" spans="3:9" ht="38.25" customHeight="1" thickBot="1" x14ac:dyDescent="0.25">
      <c r="C33" s="105"/>
      <c r="D33" s="38"/>
      <c r="E33" s="38" t="s">
        <v>18</v>
      </c>
      <c r="F33" s="38" t="s">
        <v>19</v>
      </c>
      <c r="G33" s="38" t="s">
        <v>20</v>
      </c>
      <c r="H33" s="38" t="s">
        <v>21</v>
      </c>
      <c r="I33" s="40" t="s">
        <v>46</v>
      </c>
    </row>
    <row r="34" spans="3:9" x14ac:dyDescent="0.2">
      <c r="C34" s="106">
        <v>0.1</v>
      </c>
      <c r="D34" s="110">
        <v>1373899.6460059886</v>
      </c>
      <c r="E34" s="110">
        <v>575354.93153618195</v>
      </c>
      <c r="F34" s="110">
        <v>505161041272.23657</v>
      </c>
      <c r="G34" s="111">
        <v>0.43701118266329231</v>
      </c>
      <c r="H34" s="111">
        <v>0.2391451191081688</v>
      </c>
      <c r="I34" s="112">
        <v>19.20367038579046</v>
      </c>
    </row>
    <row r="35" spans="3:9" x14ac:dyDescent="0.2">
      <c r="C35" s="106">
        <v>0.25</v>
      </c>
      <c r="D35" s="110">
        <v>1427948.4780554078</v>
      </c>
      <c r="E35" s="110">
        <v>465426.14280986873</v>
      </c>
      <c r="F35" s="110">
        <v>333693723987.86572</v>
      </c>
      <c r="G35" s="111">
        <v>0.43224486537902462</v>
      </c>
      <c r="H35" s="111">
        <v>7.4769042774560897E-3</v>
      </c>
      <c r="I35" s="112">
        <v>10.996882133148834</v>
      </c>
    </row>
    <row r="36" spans="3:9" s="35" customFormat="1" x14ac:dyDescent="0.2">
      <c r="C36" s="143">
        <v>0.6</v>
      </c>
      <c r="D36" s="110">
        <v>1713568.4127522912</v>
      </c>
      <c r="E36" s="110">
        <v>463070.61441464798</v>
      </c>
      <c r="F36" s="110">
        <v>325689602184.58173</v>
      </c>
      <c r="G36" s="111">
        <v>0.47806536883542256</v>
      </c>
      <c r="H36" s="111">
        <v>-0.12005478630793057</v>
      </c>
      <c r="I36" s="112">
        <v>5.199212128004544</v>
      </c>
    </row>
    <row r="37" spans="3:9" x14ac:dyDescent="0.2">
      <c r="C37" s="106">
        <v>0.8</v>
      </c>
      <c r="D37" s="110">
        <v>1808221.5209047988</v>
      </c>
      <c r="E37" s="110">
        <v>501161.66113726154</v>
      </c>
      <c r="F37" s="110">
        <v>354554244527.26038</v>
      </c>
      <c r="G37" s="111">
        <v>0.51191549737762265</v>
      </c>
      <c r="H37" s="116">
        <v>-0.12818540645838694</v>
      </c>
      <c r="I37" s="112">
        <v>3.8391167966937441</v>
      </c>
    </row>
    <row r="38" spans="3:9" x14ac:dyDescent="0.2">
      <c r="C38" s="106">
        <v>0.9</v>
      </c>
      <c r="D38" s="110">
        <v>1857012.7567612454</v>
      </c>
      <c r="E38" s="110">
        <v>525937.79783587414</v>
      </c>
      <c r="F38" s="110">
        <v>372917625032.8855</v>
      </c>
      <c r="G38" s="111">
        <v>0.52605801976565059</v>
      </c>
      <c r="H38" s="111">
        <v>-0.12333734618006983</v>
      </c>
      <c r="I38" s="112">
        <v>3.3548660090721385</v>
      </c>
    </row>
    <row r="39" spans="3:9" ht="13.5" thickBot="1" x14ac:dyDescent="0.25">
      <c r="C39" s="108">
        <v>1</v>
      </c>
      <c r="D39" s="113">
        <v>1910419</v>
      </c>
      <c r="E39" s="113">
        <v>551771.04347826086</v>
      </c>
      <c r="F39" s="113">
        <v>393913296786.86957</v>
      </c>
      <c r="G39" s="114">
        <v>0.53677771185898426</v>
      </c>
      <c r="H39" s="114">
        <v>-0.11392173362155464</v>
      </c>
      <c r="I39" s="115">
        <v>2.9748063429585714</v>
      </c>
    </row>
    <row r="42" spans="3:9" x14ac:dyDescent="0.2">
      <c r="C42" s="35" t="s">
        <v>47</v>
      </c>
      <c r="E42" s="109"/>
      <c r="F42" s="109"/>
      <c r="G42" s="107"/>
      <c r="H42" s="107"/>
      <c r="I42" s="109"/>
    </row>
    <row r="43" spans="3:9" x14ac:dyDescent="0.2">
      <c r="C43" s="35" t="s">
        <v>49</v>
      </c>
    </row>
    <row r="44" spans="3:9" x14ac:dyDescent="0.2">
      <c r="C44" s="35" t="s">
        <v>48</v>
      </c>
    </row>
    <row r="45" spans="3:9" x14ac:dyDescent="0.2">
      <c r="C45" s="35" t="s">
        <v>58</v>
      </c>
    </row>
    <row r="46" spans="3:9" x14ac:dyDescent="0.2">
      <c r="C46" s="35"/>
    </row>
    <row r="47" spans="3:9" x14ac:dyDescent="0.2">
      <c r="C47" s="35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7169" r:id="rId3">
          <objectPr defaultSize="0" autoPict="0" r:id="rId4">
            <anchor moveWithCells="1" sizeWithCells="1">
              <from>
                <xdr:col>4</xdr:col>
                <xdr:colOff>57150</xdr:colOff>
                <xdr:row>1</xdr:row>
                <xdr:rowOff>95250</xdr:rowOff>
              </from>
              <to>
                <xdr:col>5</xdr:col>
                <xdr:colOff>495300</xdr:colOff>
                <xdr:row>3</xdr:row>
                <xdr:rowOff>38100</xdr:rowOff>
              </to>
            </anchor>
          </objectPr>
        </oleObject>
      </mc:Choice>
      <mc:Fallback>
        <oleObject progId="Equation.3" shapeId="7169" r:id="rId3"/>
      </mc:Fallback>
    </mc:AlternateContent>
    <mc:AlternateContent xmlns:mc="http://schemas.openxmlformats.org/markup-compatibility/2006">
      <mc:Choice Requires="x14">
        <oleObject progId="Equation.3" shapeId="7170" r:id="rId5">
          <objectPr defaultSize="0" autoPict="0" r:id="rId6">
            <anchor moveWithCells="1" sizeWithCells="1">
              <from>
                <xdr:col>9</xdr:col>
                <xdr:colOff>295275</xdr:colOff>
                <xdr:row>1</xdr:row>
                <xdr:rowOff>9525</xdr:rowOff>
              </from>
              <to>
                <xdr:col>9</xdr:col>
                <xdr:colOff>561975</xdr:colOff>
                <xdr:row>1</xdr:row>
                <xdr:rowOff>152400</xdr:rowOff>
              </to>
            </anchor>
          </objectPr>
        </oleObject>
      </mc:Choice>
      <mc:Fallback>
        <oleObject progId="Equation.3" shapeId="7170" r:id="rId5"/>
      </mc:Fallback>
    </mc:AlternateContent>
    <mc:AlternateContent xmlns:mc="http://schemas.openxmlformats.org/markup-compatibility/2006">
      <mc:Choice Requires="x14">
        <oleObject progId="Equation.3" shapeId="7171" r:id="rId7">
          <objectPr defaultSize="0" autoPict="0" r:id="rId8">
            <anchor moveWithCells="1" sizeWithCells="1">
              <from>
                <xdr:col>0</xdr:col>
                <xdr:colOff>276225</xdr:colOff>
                <xdr:row>32</xdr:row>
                <xdr:rowOff>95250</xdr:rowOff>
              </from>
              <to>
                <xdr:col>1</xdr:col>
                <xdr:colOff>762000</xdr:colOff>
                <xdr:row>38</xdr:row>
                <xdr:rowOff>114300</xdr:rowOff>
              </to>
            </anchor>
          </objectPr>
        </oleObject>
      </mc:Choice>
      <mc:Fallback>
        <oleObject progId="Equation.3" shapeId="7171" r:id="rId7"/>
      </mc:Fallback>
    </mc:AlternateContent>
    <mc:AlternateContent xmlns:mc="http://schemas.openxmlformats.org/markup-compatibility/2006">
      <mc:Choice Requires="x14">
        <oleObject progId="Equation.3" shapeId="7172" r:id="rId9">
          <objectPr defaultSize="0" autoPict="0" r:id="rId10">
            <anchor moveWithCells="1" sizeWithCells="1">
              <from>
                <xdr:col>2</xdr:col>
                <xdr:colOff>419100</xdr:colOff>
                <xdr:row>4</xdr:row>
                <xdr:rowOff>57150</xdr:rowOff>
              </from>
              <to>
                <xdr:col>2</xdr:col>
                <xdr:colOff>571500</xdr:colOff>
                <xdr:row>4</xdr:row>
                <xdr:rowOff>276225</xdr:rowOff>
              </to>
            </anchor>
          </objectPr>
        </oleObject>
      </mc:Choice>
      <mc:Fallback>
        <oleObject progId="Equation.3" shapeId="7172" r:id="rId9"/>
      </mc:Fallback>
    </mc:AlternateContent>
    <mc:AlternateContent xmlns:mc="http://schemas.openxmlformats.org/markup-compatibility/2006">
      <mc:Choice Requires="x14">
        <oleObject progId="Equation.3" shapeId="7173" r:id="rId11">
          <objectPr defaultSize="0" autoPict="0" r:id="rId12">
            <anchor moveWithCells="1" sizeWithCells="1">
              <from>
                <xdr:col>3</xdr:col>
                <xdr:colOff>762000</xdr:colOff>
                <xdr:row>3</xdr:row>
                <xdr:rowOff>142875</xdr:rowOff>
              </from>
              <to>
                <xdr:col>3</xdr:col>
                <xdr:colOff>1066800</xdr:colOff>
                <xdr:row>4</xdr:row>
                <xdr:rowOff>304800</xdr:rowOff>
              </to>
            </anchor>
          </objectPr>
        </oleObject>
      </mc:Choice>
      <mc:Fallback>
        <oleObject progId="Equation.3" shapeId="7173" r:id="rId11"/>
      </mc:Fallback>
    </mc:AlternateContent>
    <mc:AlternateContent xmlns:mc="http://schemas.openxmlformats.org/markup-compatibility/2006">
      <mc:Choice Requires="x14">
        <oleObject progId="Equation.3" shapeId="7174" r:id="rId13">
          <objectPr defaultSize="0" autoPict="0" r:id="rId6">
            <anchor moveWithCells="1" sizeWithCells="1">
              <from>
                <xdr:col>2</xdr:col>
                <xdr:colOff>438150</xdr:colOff>
                <xdr:row>32</xdr:row>
                <xdr:rowOff>180975</xdr:rowOff>
              </from>
              <to>
                <xdr:col>2</xdr:col>
                <xdr:colOff>704850</xdr:colOff>
                <xdr:row>32</xdr:row>
                <xdr:rowOff>323850</xdr:rowOff>
              </to>
            </anchor>
          </objectPr>
        </oleObject>
      </mc:Choice>
      <mc:Fallback>
        <oleObject progId="Equation.3" shapeId="7174" r:id="rId13"/>
      </mc:Fallback>
    </mc:AlternateContent>
    <mc:AlternateContent xmlns:mc="http://schemas.openxmlformats.org/markup-compatibility/2006">
      <mc:Choice Requires="x14">
        <oleObject progId="Equation.3" shapeId="7175" r:id="rId14">
          <objectPr defaultSize="0" autoPict="0" r:id="rId12">
            <anchor moveWithCells="1" sizeWithCells="1">
              <from>
                <xdr:col>3</xdr:col>
                <xdr:colOff>781050</xdr:colOff>
                <xdr:row>32</xdr:row>
                <xdr:rowOff>47625</xdr:rowOff>
              </from>
              <to>
                <xdr:col>3</xdr:col>
                <xdr:colOff>1085850</xdr:colOff>
                <xdr:row>32</xdr:row>
                <xdr:rowOff>381000</xdr:rowOff>
              </to>
            </anchor>
          </objectPr>
        </oleObject>
      </mc:Choice>
      <mc:Fallback>
        <oleObject progId="Equation.3" shapeId="7175" r:id="rId14"/>
      </mc:Fallback>
    </mc:AlternateContent>
    <mc:AlternateContent xmlns:mc="http://schemas.openxmlformats.org/markup-compatibility/2006">
      <mc:Choice Requires="x14">
        <oleObject progId="Equation.3" shapeId="7176" r:id="rId15">
          <objectPr defaultSize="0" autoPict="0" r:id="rId16">
            <anchor moveWithCells="1" sizeWithCells="1">
              <from>
                <xdr:col>9</xdr:col>
                <xdr:colOff>533400</xdr:colOff>
                <xdr:row>2</xdr:row>
                <xdr:rowOff>38100</xdr:rowOff>
              </from>
              <to>
                <xdr:col>9</xdr:col>
                <xdr:colOff>914400</xdr:colOff>
                <xdr:row>3</xdr:row>
                <xdr:rowOff>114300</xdr:rowOff>
              </to>
            </anchor>
          </objectPr>
        </oleObject>
      </mc:Choice>
      <mc:Fallback>
        <oleObject progId="Equation.3" shapeId="7176" r:id="rId15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O58"/>
  <sheetViews>
    <sheetView showGridLines="0" zoomScale="85" zoomScaleNormal="85" workbookViewId="0">
      <pane ySplit="9" topLeftCell="A10" activePane="bottomLeft" state="frozen"/>
      <selection pane="bottomLeft" activeCell="G42" sqref="G42:K42"/>
    </sheetView>
  </sheetViews>
  <sheetFormatPr baseColWidth="10" defaultColWidth="11.42578125" defaultRowHeight="12.75" x14ac:dyDescent="0.2"/>
  <cols>
    <col min="1" max="1" width="11.42578125" style="13" customWidth="1"/>
    <col min="2" max="2" width="19.85546875" style="13" customWidth="1"/>
    <col min="3" max="3" width="11.42578125" style="13" customWidth="1"/>
    <col min="4" max="4" width="17.28515625" style="13" customWidth="1"/>
    <col min="5" max="5" width="18" style="13" customWidth="1"/>
    <col min="6" max="6" width="12.28515625" style="13" bestFit="1" customWidth="1"/>
    <col min="7" max="7" width="12.85546875" style="13" bestFit="1" customWidth="1"/>
    <col min="8" max="8" width="12.28515625" style="13" bestFit="1" customWidth="1"/>
    <col min="9" max="9" width="19.5703125" style="13" bestFit="1" customWidth="1"/>
    <col min="10" max="10" width="14.85546875" style="13" customWidth="1"/>
    <col min="11" max="256" width="11.42578125" style="13"/>
    <col min="257" max="257" width="11.42578125" style="13" customWidth="1"/>
    <col min="258" max="258" width="19.85546875" style="13" customWidth="1"/>
    <col min="259" max="259" width="11.42578125" style="13" customWidth="1"/>
    <col min="260" max="260" width="17.28515625" style="13" customWidth="1"/>
    <col min="261" max="261" width="18" style="13" customWidth="1"/>
    <col min="262" max="264" width="11.42578125" style="13" customWidth="1"/>
    <col min="265" max="265" width="13.85546875" style="13" customWidth="1"/>
    <col min="266" max="266" width="14.85546875" style="13" customWidth="1"/>
    <col min="267" max="512" width="11.42578125" style="13"/>
    <col min="513" max="513" width="11.42578125" style="13" customWidth="1"/>
    <col min="514" max="514" width="19.85546875" style="13" customWidth="1"/>
    <col min="515" max="515" width="11.42578125" style="13" customWidth="1"/>
    <col min="516" max="516" width="17.28515625" style="13" customWidth="1"/>
    <col min="517" max="517" width="18" style="13" customWidth="1"/>
    <col min="518" max="520" width="11.42578125" style="13" customWidth="1"/>
    <col min="521" max="521" width="13.85546875" style="13" customWidth="1"/>
    <col min="522" max="522" width="14.85546875" style="13" customWidth="1"/>
    <col min="523" max="768" width="11.42578125" style="13"/>
    <col min="769" max="769" width="11.42578125" style="13" customWidth="1"/>
    <col min="770" max="770" width="19.85546875" style="13" customWidth="1"/>
    <col min="771" max="771" width="11.42578125" style="13" customWidth="1"/>
    <col min="772" max="772" width="17.28515625" style="13" customWidth="1"/>
    <col min="773" max="773" width="18" style="13" customWidth="1"/>
    <col min="774" max="776" width="11.42578125" style="13" customWidth="1"/>
    <col min="777" max="777" width="13.85546875" style="13" customWidth="1"/>
    <col min="778" max="778" width="14.85546875" style="13" customWidth="1"/>
    <col min="779" max="1024" width="11.42578125" style="13"/>
    <col min="1025" max="1025" width="11.42578125" style="13" customWidth="1"/>
    <col min="1026" max="1026" width="19.85546875" style="13" customWidth="1"/>
    <col min="1027" max="1027" width="11.42578125" style="13" customWidth="1"/>
    <col min="1028" max="1028" width="17.28515625" style="13" customWidth="1"/>
    <col min="1029" max="1029" width="18" style="13" customWidth="1"/>
    <col min="1030" max="1032" width="11.42578125" style="13" customWidth="1"/>
    <col min="1033" max="1033" width="13.85546875" style="13" customWidth="1"/>
    <col min="1034" max="1034" width="14.85546875" style="13" customWidth="1"/>
    <col min="1035" max="1280" width="11.42578125" style="13"/>
    <col min="1281" max="1281" width="11.42578125" style="13" customWidth="1"/>
    <col min="1282" max="1282" width="19.85546875" style="13" customWidth="1"/>
    <col min="1283" max="1283" width="11.42578125" style="13" customWidth="1"/>
    <col min="1284" max="1284" width="17.28515625" style="13" customWidth="1"/>
    <col min="1285" max="1285" width="18" style="13" customWidth="1"/>
    <col min="1286" max="1288" width="11.42578125" style="13" customWidth="1"/>
    <col min="1289" max="1289" width="13.85546875" style="13" customWidth="1"/>
    <col min="1290" max="1290" width="14.85546875" style="13" customWidth="1"/>
    <col min="1291" max="1536" width="11.42578125" style="13"/>
    <col min="1537" max="1537" width="11.42578125" style="13" customWidth="1"/>
    <col min="1538" max="1538" width="19.85546875" style="13" customWidth="1"/>
    <col min="1539" max="1539" width="11.42578125" style="13" customWidth="1"/>
    <col min="1540" max="1540" width="17.28515625" style="13" customWidth="1"/>
    <col min="1541" max="1541" width="18" style="13" customWidth="1"/>
    <col min="1542" max="1544" width="11.42578125" style="13" customWidth="1"/>
    <col min="1545" max="1545" width="13.85546875" style="13" customWidth="1"/>
    <col min="1546" max="1546" width="14.85546875" style="13" customWidth="1"/>
    <col min="1547" max="1792" width="11.42578125" style="13"/>
    <col min="1793" max="1793" width="11.42578125" style="13" customWidth="1"/>
    <col min="1794" max="1794" width="19.85546875" style="13" customWidth="1"/>
    <col min="1795" max="1795" width="11.42578125" style="13" customWidth="1"/>
    <col min="1796" max="1796" width="17.28515625" style="13" customWidth="1"/>
    <col min="1797" max="1797" width="18" style="13" customWidth="1"/>
    <col min="1798" max="1800" width="11.42578125" style="13" customWidth="1"/>
    <col min="1801" max="1801" width="13.85546875" style="13" customWidth="1"/>
    <col min="1802" max="1802" width="14.85546875" style="13" customWidth="1"/>
    <col min="1803" max="2048" width="11.42578125" style="13"/>
    <col min="2049" max="2049" width="11.42578125" style="13" customWidth="1"/>
    <col min="2050" max="2050" width="19.85546875" style="13" customWidth="1"/>
    <col min="2051" max="2051" width="11.42578125" style="13" customWidth="1"/>
    <col min="2052" max="2052" width="17.28515625" style="13" customWidth="1"/>
    <col min="2053" max="2053" width="18" style="13" customWidth="1"/>
    <col min="2054" max="2056" width="11.42578125" style="13" customWidth="1"/>
    <col min="2057" max="2057" width="13.85546875" style="13" customWidth="1"/>
    <col min="2058" max="2058" width="14.85546875" style="13" customWidth="1"/>
    <col min="2059" max="2304" width="11.42578125" style="13"/>
    <col min="2305" max="2305" width="11.42578125" style="13" customWidth="1"/>
    <col min="2306" max="2306" width="19.85546875" style="13" customWidth="1"/>
    <col min="2307" max="2307" width="11.42578125" style="13" customWidth="1"/>
    <col min="2308" max="2308" width="17.28515625" style="13" customWidth="1"/>
    <col min="2309" max="2309" width="18" style="13" customWidth="1"/>
    <col min="2310" max="2312" width="11.42578125" style="13" customWidth="1"/>
    <col min="2313" max="2313" width="13.85546875" style="13" customWidth="1"/>
    <col min="2314" max="2314" width="14.85546875" style="13" customWidth="1"/>
    <col min="2315" max="2560" width="11.42578125" style="13"/>
    <col min="2561" max="2561" width="11.42578125" style="13" customWidth="1"/>
    <col min="2562" max="2562" width="19.85546875" style="13" customWidth="1"/>
    <col min="2563" max="2563" width="11.42578125" style="13" customWidth="1"/>
    <col min="2564" max="2564" width="17.28515625" style="13" customWidth="1"/>
    <col min="2565" max="2565" width="18" style="13" customWidth="1"/>
    <col min="2566" max="2568" width="11.42578125" style="13" customWidth="1"/>
    <col min="2569" max="2569" width="13.85546875" style="13" customWidth="1"/>
    <col min="2570" max="2570" width="14.85546875" style="13" customWidth="1"/>
    <col min="2571" max="2816" width="11.42578125" style="13"/>
    <col min="2817" max="2817" width="11.42578125" style="13" customWidth="1"/>
    <col min="2818" max="2818" width="19.85546875" style="13" customWidth="1"/>
    <col min="2819" max="2819" width="11.42578125" style="13" customWidth="1"/>
    <col min="2820" max="2820" width="17.28515625" style="13" customWidth="1"/>
    <col min="2821" max="2821" width="18" style="13" customWidth="1"/>
    <col min="2822" max="2824" width="11.42578125" style="13" customWidth="1"/>
    <col min="2825" max="2825" width="13.85546875" style="13" customWidth="1"/>
    <col min="2826" max="2826" width="14.85546875" style="13" customWidth="1"/>
    <col min="2827" max="3072" width="11.42578125" style="13"/>
    <col min="3073" max="3073" width="11.42578125" style="13" customWidth="1"/>
    <col min="3074" max="3074" width="19.85546875" style="13" customWidth="1"/>
    <col min="3075" max="3075" width="11.42578125" style="13" customWidth="1"/>
    <col min="3076" max="3076" width="17.28515625" style="13" customWidth="1"/>
    <col min="3077" max="3077" width="18" style="13" customWidth="1"/>
    <col min="3078" max="3080" width="11.42578125" style="13" customWidth="1"/>
    <col min="3081" max="3081" width="13.85546875" style="13" customWidth="1"/>
    <col min="3082" max="3082" width="14.85546875" style="13" customWidth="1"/>
    <col min="3083" max="3328" width="11.42578125" style="13"/>
    <col min="3329" max="3329" width="11.42578125" style="13" customWidth="1"/>
    <col min="3330" max="3330" width="19.85546875" style="13" customWidth="1"/>
    <col min="3331" max="3331" width="11.42578125" style="13" customWidth="1"/>
    <col min="3332" max="3332" width="17.28515625" style="13" customWidth="1"/>
    <col min="3333" max="3333" width="18" style="13" customWidth="1"/>
    <col min="3334" max="3336" width="11.42578125" style="13" customWidth="1"/>
    <col min="3337" max="3337" width="13.85546875" style="13" customWidth="1"/>
    <col min="3338" max="3338" width="14.85546875" style="13" customWidth="1"/>
    <col min="3339" max="3584" width="11.42578125" style="13"/>
    <col min="3585" max="3585" width="11.42578125" style="13" customWidth="1"/>
    <col min="3586" max="3586" width="19.85546875" style="13" customWidth="1"/>
    <col min="3587" max="3587" width="11.42578125" style="13" customWidth="1"/>
    <col min="3588" max="3588" width="17.28515625" style="13" customWidth="1"/>
    <col min="3589" max="3589" width="18" style="13" customWidth="1"/>
    <col min="3590" max="3592" width="11.42578125" style="13" customWidth="1"/>
    <col min="3593" max="3593" width="13.85546875" style="13" customWidth="1"/>
    <col min="3594" max="3594" width="14.85546875" style="13" customWidth="1"/>
    <col min="3595" max="3840" width="11.42578125" style="13"/>
    <col min="3841" max="3841" width="11.42578125" style="13" customWidth="1"/>
    <col min="3842" max="3842" width="19.85546875" style="13" customWidth="1"/>
    <col min="3843" max="3843" width="11.42578125" style="13" customWidth="1"/>
    <col min="3844" max="3844" width="17.28515625" style="13" customWidth="1"/>
    <col min="3845" max="3845" width="18" style="13" customWidth="1"/>
    <col min="3846" max="3848" width="11.42578125" style="13" customWidth="1"/>
    <col min="3849" max="3849" width="13.85546875" style="13" customWidth="1"/>
    <col min="3850" max="3850" width="14.85546875" style="13" customWidth="1"/>
    <col min="3851" max="4096" width="11.42578125" style="13"/>
    <col min="4097" max="4097" width="11.42578125" style="13" customWidth="1"/>
    <col min="4098" max="4098" width="19.85546875" style="13" customWidth="1"/>
    <col min="4099" max="4099" width="11.42578125" style="13" customWidth="1"/>
    <col min="4100" max="4100" width="17.28515625" style="13" customWidth="1"/>
    <col min="4101" max="4101" width="18" style="13" customWidth="1"/>
    <col min="4102" max="4104" width="11.42578125" style="13" customWidth="1"/>
    <col min="4105" max="4105" width="13.85546875" style="13" customWidth="1"/>
    <col min="4106" max="4106" width="14.85546875" style="13" customWidth="1"/>
    <col min="4107" max="4352" width="11.42578125" style="13"/>
    <col min="4353" max="4353" width="11.42578125" style="13" customWidth="1"/>
    <col min="4354" max="4354" width="19.85546875" style="13" customWidth="1"/>
    <col min="4355" max="4355" width="11.42578125" style="13" customWidth="1"/>
    <col min="4356" max="4356" width="17.28515625" style="13" customWidth="1"/>
    <col min="4357" max="4357" width="18" style="13" customWidth="1"/>
    <col min="4358" max="4360" width="11.42578125" style="13" customWidth="1"/>
    <col min="4361" max="4361" width="13.85546875" style="13" customWidth="1"/>
    <col min="4362" max="4362" width="14.85546875" style="13" customWidth="1"/>
    <col min="4363" max="4608" width="11.42578125" style="13"/>
    <col min="4609" max="4609" width="11.42578125" style="13" customWidth="1"/>
    <col min="4610" max="4610" width="19.85546875" style="13" customWidth="1"/>
    <col min="4611" max="4611" width="11.42578125" style="13" customWidth="1"/>
    <col min="4612" max="4612" width="17.28515625" style="13" customWidth="1"/>
    <col min="4613" max="4613" width="18" style="13" customWidth="1"/>
    <col min="4614" max="4616" width="11.42578125" style="13" customWidth="1"/>
    <col min="4617" max="4617" width="13.85546875" style="13" customWidth="1"/>
    <col min="4618" max="4618" width="14.85546875" style="13" customWidth="1"/>
    <col min="4619" max="4864" width="11.42578125" style="13"/>
    <col min="4865" max="4865" width="11.42578125" style="13" customWidth="1"/>
    <col min="4866" max="4866" width="19.85546875" style="13" customWidth="1"/>
    <col min="4867" max="4867" width="11.42578125" style="13" customWidth="1"/>
    <col min="4868" max="4868" width="17.28515625" style="13" customWidth="1"/>
    <col min="4869" max="4869" width="18" style="13" customWidth="1"/>
    <col min="4870" max="4872" width="11.42578125" style="13" customWidth="1"/>
    <col min="4873" max="4873" width="13.85546875" style="13" customWidth="1"/>
    <col min="4874" max="4874" width="14.85546875" style="13" customWidth="1"/>
    <col min="4875" max="5120" width="11.42578125" style="13"/>
    <col min="5121" max="5121" width="11.42578125" style="13" customWidth="1"/>
    <col min="5122" max="5122" width="19.85546875" style="13" customWidth="1"/>
    <col min="5123" max="5123" width="11.42578125" style="13" customWidth="1"/>
    <col min="5124" max="5124" width="17.28515625" style="13" customWidth="1"/>
    <col min="5125" max="5125" width="18" style="13" customWidth="1"/>
    <col min="5126" max="5128" width="11.42578125" style="13" customWidth="1"/>
    <col min="5129" max="5129" width="13.85546875" style="13" customWidth="1"/>
    <col min="5130" max="5130" width="14.85546875" style="13" customWidth="1"/>
    <col min="5131" max="5376" width="11.42578125" style="13"/>
    <col min="5377" max="5377" width="11.42578125" style="13" customWidth="1"/>
    <col min="5378" max="5378" width="19.85546875" style="13" customWidth="1"/>
    <col min="5379" max="5379" width="11.42578125" style="13" customWidth="1"/>
    <col min="5380" max="5380" width="17.28515625" style="13" customWidth="1"/>
    <col min="5381" max="5381" width="18" style="13" customWidth="1"/>
    <col min="5382" max="5384" width="11.42578125" style="13" customWidth="1"/>
    <col min="5385" max="5385" width="13.85546875" style="13" customWidth="1"/>
    <col min="5386" max="5386" width="14.85546875" style="13" customWidth="1"/>
    <col min="5387" max="5632" width="11.42578125" style="13"/>
    <col min="5633" max="5633" width="11.42578125" style="13" customWidth="1"/>
    <col min="5634" max="5634" width="19.85546875" style="13" customWidth="1"/>
    <col min="5635" max="5635" width="11.42578125" style="13" customWidth="1"/>
    <col min="5636" max="5636" width="17.28515625" style="13" customWidth="1"/>
    <col min="5637" max="5637" width="18" style="13" customWidth="1"/>
    <col min="5638" max="5640" width="11.42578125" style="13" customWidth="1"/>
    <col min="5641" max="5641" width="13.85546875" style="13" customWidth="1"/>
    <col min="5642" max="5642" width="14.85546875" style="13" customWidth="1"/>
    <col min="5643" max="5888" width="11.42578125" style="13"/>
    <col min="5889" max="5889" width="11.42578125" style="13" customWidth="1"/>
    <col min="5890" max="5890" width="19.85546875" style="13" customWidth="1"/>
    <col min="5891" max="5891" width="11.42578125" style="13" customWidth="1"/>
    <col min="5892" max="5892" width="17.28515625" style="13" customWidth="1"/>
    <col min="5893" max="5893" width="18" style="13" customWidth="1"/>
    <col min="5894" max="5896" width="11.42578125" style="13" customWidth="1"/>
    <col min="5897" max="5897" width="13.85546875" style="13" customWidth="1"/>
    <col min="5898" max="5898" width="14.85546875" style="13" customWidth="1"/>
    <col min="5899" max="6144" width="11.42578125" style="13"/>
    <col min="6145" max="6145" width="11.42578125" style="13" customWidth="1"/>
    <col min="6146" max="6146" width="19.85546875" style="13" customWidth="1"/>
    <col min="6147" max="6147" width="11.42578125" style="13" customWidth="1"/>
    <col min="6148" max="6148" width="17.28515625" style="13" customWidth="1"/>
    <col min="6149" max="6149" width="18" style="13" customWidth="1"/>
    <col min="6150" max="6152" width="11.42578125" style="13" customWidth="1"/>
    <col min="6153" max="6153" width="13.85546875" style="13" customWidth="1"/>
    <col min="6154" max="6154" width="14.85546875" style="13" customWidth="1"/>
    <col min="6155" max="6400" width="11.42578125" style="13"/>
    <col min="6401" max="6401" width="11.42578125" style="13" customWidth="1"/>
    <col min="6402" max="6402" width="19.85546875" style="13" customWidth="1"/>
    <col min="6403" max="6403" width="11.42578125" style="13" customWidth="1"/>
    <col min="6404" max="6404" width="17.28515625" style="13" customWidth="1"/>
    <col min="6405" max="6405" width="18" style="13" customWidth="1"/>
    <col min="6406" max="6408" width="11.42578125" style="13" customWidth="1"/>
    <col min="6409" max="6409" width="13.85546875" style="13" customWidth="1"/>
    <col min="6410" max="6410" width="14.85546875" style="13" customWidth="1"/>
    <col min="6411" max="6656" width="11.42578125" style="13"/>
    <col min="6657" max="6657" width="11.42578125" style="13" customWidth="1"/>
    <col min="6658" max="6658" width="19.85546875" style="13" customWidth="1"/>
    <col min="6659" max="6659" width="11.42578125" style="13" customWidth="1"/>
    <col min="6660" max="6660" width="17.28515625" style="13" customWidth="1"/>
    <col min="6661" max="6661" width="18" style="13" customWidth="1"/>
    <col min="6662" max="6664" width="11.42578125" style="13" customWidth="1"/>
    <col min="6665" max="6665" width="13.85546875" style="13" customWidth="1"/>
    <col min="6666" max="6666" width="14.85546875" style="13" customWidth="1"/>
    <col min="6667" max="6912" width="11.42578125" style="13"/>
    <col min="6913" max="6913" width="11.42578125" style="13" customWidth="1"/>
    <col min="6914" max="6914" width="19.85546875" style="13" customWidth="1"/>
    <col min="6915" max="6915" width="11.42578125" style="13" customWidth="1"/>
    <col min="6916" max="6916" width="17.28515625" style="13" customWidth="1"/>
    <col min="6917" max="6917" width="18" style="13" customWidth="1"/>
    <col min="6918" max="6920" width="11.42578125" style="13" customWidth="1"/>
    <col min="6921" max="6921" width="13.85546875" style="13" customWidth="1"/>
    <col min="6922" max="6922" width="14.85546875" style="13" customWidth="1"/>
    <col min="6923" max="7168" width="11.42578125" style="13"/>
    <col min="7169" max="7169" width="11.42578125" style="13" customWidth="1"/>
    <col min="7170" max="7170" width="19.85546875" style="13" customWidth="1"/>
    <col min="7171" max="7171" width="11.42578125" style="13" customWidth="1"/>
    <col min="7172" max="7172" width="17.28515625" style="13" customWidth="1"/>
    <col min="7173" max="7173" width="18" style="13" customWidth="1"/>
    <col min="7174" max="7176" width="11.42578125" style="13" customWidth="1"/>
    <col min="7177" max="7177" width="13.85546875" style="13" customWidth="1"/>
    <col min="7178" max="7178" width="14.85546875" style="13" customWidth="1"/>
    <col min="7179" max="7424" width="11.42578125" style="13"/>
    <col min="7425" max="7425" width="11.42578125" style="13" customWidth="1"/>
    <col min="7426" max="7426" width="19.85546875" style="13" customWidth="1"/>
    <col min="7427" max="7427" width="11.42578125" style="13" customWidth="1"/>
    <col min="7428" max="7428" width="17.28515625" style="13" customWidth="1"/>
    <col min="7429" max="7429" width="18" style="13" customWidth="1"/>
    <col min="7430" max="7432" width="11.42578125" style="13" customWidth="1"/>
    <col min="7433" max="7433" width="13.85546875" style="13" customWidth="1"/>
    <col min="7434" max="7434" width="14.85546875" style="13" customWidth="1"/>
    <col min="7435" max="7680" width="11.42578125" style="13"/>
    <col min="7681" max="7681" width="11.42578125" style="13" customWidth="1"/>
    <col min="7682" max="7682" width="19.85546875" style="13" customWidth="1"/>
    <col min="7683" max="7683" width="11.42578125" style="13" customWidth="1"/>
    <col min="7684" max="7684" width="17.28515625" style="13" customWidth="1"/>
    <col min="7685" max="7685" width="18" style="13" customWidth="1"/>
    <col min="7686" max="7688" width="11.42578125" style="13" customWidth="1"/>
    <col min="7689" max="7689" width="13.85546875" style="13" customWidth="1"/>
    <col min="7690" max="7690" width="14.85546875" style="13" customWidth="1"/>
    <col min="7691" max="7936" width="11.42578125" style="13"/>
    <col min="7937" max="7937" width="11.42578125" style="13" customWidth="1"/>
    <col min="7938" max="7938" width="19.85546875" style="13" customWidth="1"/>
    <col min="7939" max="7939" width="11.42578125" style="13" customWidth="1"/>
    <col min="7940" max="7940" width="17.28515625" style="13" customWidth="1"/>
    <col min="7941" max="7941" width="18" style="13" customWidth="1"/>
    <col min="7942" max="7944" width="11.42578125" style="13" customWidth="1"/>
    <col min="7945" max="7945" width="13.85546875" style="13" customWidth="1"/>
    <col min="7946" max="7946" width="14.85546875" style="13" customWidth="1"/>
    <col min="7947" max="8192" width="11.42578125" style="13"/>
    <col min="8193" max="8193" width="11.42578125" style="13" customWidth="1"/>
    <col min="8194" max="8194" width="19.85546875" style="13" customWidth="1"/>
    <col min="8195" max="8195" width="11.42578125" style="13" customWidth="1"/>
    <col min="8196" max="8196" width="17.28515625" style="13" customWidth="1"/>
    <col min="8197" max="8197" width="18" style="13" customWidth="1"/>
    <col min="8198" max="8200" width="11.42578125" style="13" customWidth="1"/>
    <col min="8201" max="8201" width="13.85546875" style="13" customWidth="1"/>
    <col min="8202" max="8202" width="14.85546875" style="13" customWidth="1"/>
    <col min="8203" max="8448" width="11.42578125" style="13"/>
    <col min="8449" max="8449" width="11.42578125" style="13" customWidth="1"/>
    <col min="8450" max="8450" width="19.85546875" style="13" customWidth="1"/>
    <col min="8451" max="8451" width="11.42578125" style="13" customWidth="1"/>
    <col min="8452" max="8452" width="17.28515625" style="13" customWidth="1"/>
    <col min="8453" max="8453" width="18" style="13" customWidth="1"/>
    <col min="8454" max="8456" width="11.42578125" style="13" customWidth="1"/>
    <col min="8457" max="8457" width="13.85546875" style="13" customWidth="1"/>
    <col min="8458" max="8458" width="14.85546875" style="13" customWidth="1"/>
    <col min="8459" max="8704" width="11.42578125" style="13"/>
    <col min="8705" max="8705" width="11.42578125" style="13" customWidth="1"/>
    <col min="8706" max="8706" width="19.85546875" style="13" customWidth="1"/>
    <col min="8707" max="8707" width="11.42578125" style="13" customWidth="1"/>
    <col min="8708" max="8708" width="17.28515625" style="13" customWidth="1"/>
    <col min="8709" max="8709" width="18" style="13" customWidth="1"/>
    <col min="8710" max="8712" width="11.42578125" style="13" customWidth="1"/>
    <col min="8713" max="8713" width="13.85546875" style="13" customWidth="1"/>
    <col min="8714" max="8714" width="14.85546875" style="13" customWidth="1"/>
    <col min="8715" max="8960" width="11.42578125" style="13"/>
    <col min="8961" max="8961" width="11.42578125" style="13" customWidth="1"/>
    <col min="8962" max="8962" width="19.85546875" style="13" customWidth="1"/>
    <col min="8963" max="8963" width="11.42578125" style="13" customWidth="1"/>
    <col min="8964" max="8964" width="17.28515625" style="13" customWidth="1"/>
    <col min="8965" max="8965" width="18" style="13" customWidth="1"/>
    <col min="8966" max="8968" width="11.42578125" style="13" customWidth="1"/>
    <col min="8969" max="8969" width="13.85546875" style="13" customWidth="1"/>
    <col min="8970" max="8970" width="14.85546875" style="13" customWidth="1"/>
    <col min="8971" max="9216" width="11.42578125" style="13"/>
    <col min="9217" max="9217" width="11.42578125" style="13" customWidth="1"/>
    <col min="9218" max="9218" width="19.85546875" style="13" customWidth="1"/>
    <col min="9219" max="9219" width="11.42578125" style="13" customWidth="1"/>
    <col min="9220" max="9220" width="17.28515625" style="13" customWidth="1"/>
    <col min="9221" max="9221" width="18" style="13" customWidth="1"/>
    <col min="9222" max="9224" width="11.42578125" style="13" customWidth="1"/>
    <col min="9225" max="9225" width="13.85546875" style="13" customWidth="1"/>
    <col min="9226" max="9226" width="14.85546875" style="13" customWidth="1"/>
    <col min="9227" max="9472" width="11.42578125" style="13"/>
    <col min="9473" max="9473" width="11.42578125" style="13" customWidth="1"/>
    <col min="9474" max="9474" width="19.85546875" style="13" customWidth="1"/>
    <col min="9475" max="9475" width="11.42578125" style="13" customWidth="1"/>
    <col min="9476" max="9476" width="17.28515625" style="13" customWidth="1"/>
    <col min="9477" max="9477" width="18" style="13" customWidth="1"/>
    <col min="9478" max="9480" width="11.42578125" style="13" customWidth="1"/>
    <col min="9481" max="9481" width="13.85546875" style="13" customWidth="1"/>
    <col min="9482" max="9482" width="14.85546875" style="13" customWidth="1"/>
    <col min="9483" max="9728" width="11.42578125" style="13"/>
    <col min="9729" max="9729" width="11.42578125" style="13" customWidth="1"/>
    <col min="9730" max="9730" width="19.85546875" style="13" customWidth="1"/>
    <col min="9731" max="9731" width="11.42578125" style="13" customWidth="1"/>
    <col min="9732" max="9732" width="17.28515625" style="13" customWidth="1"/>
    <col min="9733" max="9733" width="18" style="13" customWidth="1"/>
    <col min="9734" max="9736" width="11.42578125" style="13" customWidth="1"/>
    <col min="9737" max="9737" width="13.85546875" style="13" customWidth="1"/>
    <col min="9738" max="9738" width="14.85546875" style="13" customWidth="1"/>
    <col min="9739" max="9984" width="11.42578125" style="13"/>
    <col min="9985" max="9985" width="11.42578125" style="13" customWidth="1"/>
    <col min="9986" max="9986" width="19.85546875" style="13" customWidth="1"/>
    <col min="9987" max="9987" width="11.42578125" style="13" customWidth="1"/>
    <col min="9988" max="9988" width="17.28515625" style="13" customWidth="1"/>
    <col min="9989" max="9989" width="18" style="13" customWidth="1"/>
    <col min="9990" max="9992" width="11.42578125" style="13" customWidth="1"/>
    <col min="9993" max="9993" width="13.85546875" style="13" customWidth="1"/>
    <col min="9994" max="9994" width="14.85546875" style="13" customWidth="1"/>
    <col min="9995" max="10240" width="11.42578125" style="13"/>
    <col min="10241" max="10241" width="11.42578125" style="13" customWidth="1"/>
    <col min="10242" max="10242" width="19.85546875" style="13" customWidth="1"/>
    <col min="10243" max="10243" width="11.42578125" style="13" customWidth="1"/>
    <col min="10244" max="10244" width="17.28515625" style="13" customWidth="1"/>
    <col min="10245" max="10245" width="18" style="13" customWidth="1"/>
    <col min="10246" max="10248" width="11.42578125" style="13" customWidth="1"/>
    <col min="10249" max="10249" width="13.85546875" style="13" customWidth="1"/>
    <col min="10250" max="10250" width="14.85546875" style="13" customWidth="1"/>
    <col min="10251" max="10496" width="11.42578125" style="13"/>
    <col min="10497" max="10497" width="11.42578125" style="13" customWidth="1"/>
    <col min="10498" max="10498" width="19.85546875" style="13" customWidth="1"/>
    <col min="10499" max="10499" width="11.42578125" style="13" customWidth="1"/>
    <col min="10500" max="10500" width="17.28515625" style="13" customWidth="1"/>
    <col min="10501" max="10501" width="18" style="13" customWidth="1"/>
    <col min="10502" max="10504" width="11.42578125" style="13" customWidth="1"/>
    <col min="10505" max="10505" width="13.85546875" style="13" customWidth="1"/>
    <col min="10506" max="10506" width="14.85546875" style="13" customWidth="1"/>
    <col min="10507" max="10752" width="11.42578125" style="13"/>
    <col min="10753" max="10753" width="11.42578125" style="13" customWidth="1"/>
    <col min="10754" max="10754" width="19.85546875" style="13" customWidth="1"/>
    <col min="10755" max="10755" width="11.42578125" style="13" customWidth="1"/>
    <col min="10756" max="10756" width="17.28515625" style="13" customWidth="1"/>
    <col min="10757" max="10757" width="18" style="13" customWidth="1"/>
    <col min="10758" max="10760" width="11.42578125" style="13" customWidth="1"/>
    <col min="10761" max="10761" width="13.85546875" style="13" customWidth="1"/>
    <col min="10762" max="10762" width="14.85546875" style="13" customWidth="1"/>
    <col min="10763" max="11008" width="11.42578125" style="13"/>
    <col min="11009" max="11009" width="11.42578125" style="13" customWidth="1"/>
    <col min="11010" max="11010" width="19.85546875" style="13" customWidth="1"/>
    <col min="11011" max="11011" width="11.42578125" style="13" customWidth="1"/>
    <col min="11012" max="11012" width="17.28515625" style="13" customWidth="1"/>
    <col min="11013" max="11013" width="18" style="13" customWidth="1"/>
    <col min="11014" max="11016" width="11.42578125" style="13" customWidth="1"/>
    <col min="11017" max="11017" width="13.85546875" style="13" customWidth="1"/>
    <col min="11018" max="11018" width="14.85546875" style="13" customWidth="1"/>
    <col min="11019" max="11264" width="11.42578125" style="13"/>
    <col min="11265" max="11265" width="11.42578125" style="13" customWidth="1"/>
    <col min="11266" max="11266" width="19.85546875" style="13" customWidth="1"/>
    <col min="11267" max="11267" width="11.42578125" style="13" customWidth="1"/>
    <col min="11268" max="11268" width="17.28515625" style="13" customWidth="1"/>
    <col min="11269" max="11269" width="18" style="13" customWidth="1"/>
    <col min="11270" max="11272" width="11.42578125" style="13" customWidth="1"/>
    <col min="11273" max="11273" width="13.85546875" style="13" customWidth="1"/>
    <col min="11274" max="11274" width="14.85546875" style="13" customWidth="1"/>
    <col min="11275" max="11520" width="11.42578125" style="13"/>
    <col min="11521" max="11521" width="11.42578125" style="13" customWidth="1"/>
    <col min="11522" max="11522" width="19.85546875" style="13" customWidth="1"/>
    <col min="11523" max="11523" width="11.42578125" style="13" customWidth="1"/>
    <col min="11524" max="11524" width="17.28515625" style="13" customWidth="1"/>
    <col min="11525" max="11525" width="18" style="13" customWidth="1"/>
    <col min="11526" max="11528" width="11.42578125" style="13" customWidth="1"/>
    <col min="11529" max="11529" width="13.85546875" style="13" customWidth="1"/>
    <col min="11530" max="11530" width="14.85546875" style="13" customWidth="1"/>
    <col min="11531" max="11776" width="11.42578125" style="13"/>
    <col min="11777" max="11777" width="11.42578125" style="13" customWidth="1"/>
    <col min="11778" max="11778" width="19.85546875" style="13" customWidth="1"/>
    <col min="11779" max="11779" width="11.42578125" style="13" customWidth="1"/>
    <col min="11780" max="11780" width="17.28515625" style="13" customWidth="1"/>
    <col min="11781" max="11781" width="18" style="13" customWidth="1"/>
    <col min="11782" max="11784" width="11.42578125" style="13" customWidth="1"/>
    <col min="11785" max="11785" width="13.85546875" style="13" customWidth="1"/>
    <col min="11786" max="11786" width="14.85546875" style="13" customWidth="1"/>
    <col min="11787" max="12032" width="11.42578125" style="13"/>
    <col min="12033" max="12033" width="11.42578125" style="13" customWidth="1"/>
    <col min="12034" max="12034" width="19.85546875" style="13" customWidth="1"/>
    <col min="12035" max="12035" width="11.42578125" style="13" customWidth="1"/>
    <col min="12036" max="12036" width="17.28515625" style="13" customWidth="1"/>
    <col min="12037" max="12037" width="18" style="13" customWidth="1"/>
    <col min="12038" max="12040" width="11.42578125" style="13" customWidth="1"/>
    <col min="12041" max="12041" width="13.85546875" style="13" customWidth="1"/>
    <col min="12042" max="12042" width="14.85546875" style="13" customWidth="1"/>
    <col min="12043" max="12288" width="11.42578125" style="13"/>
    <col min="12289" max="12289" width="11.42578125" style="13" customWidth="1"/>
    <col min="12290" max="12290" width="19.85546875" style="13" customWidth="1"/>
    <col min="12291" max="12291" width="11.42578125" style="13" customWidth="1"/>
    <col min="12292" max="12292" width="17.28515625" style="13" customWidth="1"/>
    <col min="12293" max="12293" width="18" style="13" customWidth="1"/>
    <col min="12294" max="12296" width="11.42578125" style="13" customWidth="1"/>
    <col min="12297" max="12297" width="13.85546875" style="13" customWidth="1"/>
    <col min="12298" max="12298" width="14.85546875" style="13" customWidth="1"/>
    <col min="12299" max="12544" width="11.42578125" style="13"/>
    <col min="12545" max="12545" width="11.42578125" style="13" customWidth="1"/>
    <col min="12546" max="12546" width="19.85546875" style="13" customWidth="1"/>
    <col min="12547" max="12547" width="11.42578125" style="13" customWidth="1"/>
    <col min="12548" max="12548" width="17.28515625" style="13" customWidth="1"/>
    <col min="12549" max="12549" width="18" style="13" customWidth="1"/>
    <col min="12550" max="12552" width="11.42578125" style="13" customWidth="1"/>
    <col min="12553" max="12553" width="13.85546875" style="13" customWidth="1"/>
    <col min="12554" max="12554" width="14.85546875" style="13" customWidth="1"/>
    <col min="12555" max="12800" width="11.42578125" style="13"/>
    <col min="12801" max="12801" width="11.42578125" style="13" customWidth="1"/>
    <col min="12802" max="12802" width="19.85546875" style="13" customWidth="1"/>
    <col min="12803" max="12803" width="11.42578125" style="13" customWidth="1"/>
    <col min="12804" max="12804" width="17.28515625" style="13" customWidth="1"/>
    <col min="12805" max="12805" width="18" style="13" customWidth="1"/>
    <col min="12806" max="12808" width="11.42578125" style="13" customWidth="1"/>
    <col min="12809" max="12809" width="13.85546875" style="13" customWidth="1"/>
    <col min="12810" max="12810" width="14.85546875" style="13" customWidth="1"/>
    <col min="12811" max="13056" width="11.42578125" style="13"/>
    <col min="13057" max="13057" width="11.42578125" style="13" customWidth="1"/>
    <col min="13058" max="13058" width="19.85546875" style="13" customWidth="1"/>
    <col min="13059" max="13059" width="11.42578125" style="13" customWidth="1"/>
    <col min="13060" max="13060" width="17.28515625" style="13" customWidth="1"/>
    <col min="13061" max="13061" width="18" style="13" customWidth="1"/>
    <col min="13062" max="13064" width="11.42578125" style="13" customWidth="1"/>
    <col min="13065" max="13065" width="13.85546875" style="13" customWidth="1"/>
    <col min="13066" max="13066" width="14.85546875" style="13" customWidth="1"/>
    <col min="13067" max="13312" width="11.42578125" style="13"/>
    <col min="13313" max="13313" width="11.42578125" style="13" customWidth="1"/>
    <col min="13314" max="13314" width="19.85546875" style="13" customWidth="1"/>
    <col min="13315" max="13315" width="11.42578125" style="13" customWidth="1"/>
    <col min="13316" max="13316" width="17.28515625" style="13" customWidth="1"/>
    <col min="13317" max="13317" width="18" style="13" customWidth="1"/>
    <col min="13318" max="13320" width="11.42578125" style="13" customWidth="1"/>
    <col min="13321" max="13321" width="13.85546875" style="13" customWidth="1"/>
    <col min="13322" max="13322" width="14.85546875" style="13" customWidth="1"/>
    <col min="13323" max="13568" width="11.42578125" style="13"/>
    <col min="13569" max="13569" width="11.42578125" style="13" customWidth="1"/>
    <col min="13570" max="13570" width="19.85546875" style="13" customWidth="1"/>
    <col min="13571" max="13571" width="11.42578125" style="13" customWidth="1"/>
    <col min="13572" max="13572" width="17.28515625" style="13" customWidth="1"/>
    <col min="13573" max="13573" width="18" style="13" customWidth="1"/>
    <col min="13574" max="13576" width="11.42578125" style="13" customWidth="1"/>
    <col min="13577" max="13577" width="13.85546875" style="13" customWidth="1"/>
    <col min="13578" max="13578" width="14.85546875" style="13" customWidth="1"/>
    <col min="13579" max="13824" width="11.42578125" style="13"/>
    <col min="13825" max="13825" width="11.42578125" style="13" customWidth="1"/>
    <col min="13826" max="13826" width="19.85546875" style="13" customWidth="1"/>
    <col min="13827" max="13827" width="11.42578125" style="13" customWidth="1"/>
    <col min="13828" max="13828" width="17.28515625" style="13" customWidth="1"/>
    <col min="13829" max="13829" width="18" style="13" customWidth="1"/>
    <col min="13830" max="13832" width="11.42578125" style="13" customWidth="1"/>
    <col min="13833" max="13833" width="13.85546875" style="13" customWidth="1"/>
    <col min="13834" max="13834" width="14.85546875" style="13" customWidth="1"/>
    <col min="13835" max="14080" width="11.42578125" style="13"/>
    <col min="14081" max="14081" width="11.42578125" style="13" customWidth="1"/>
    <col min="14082" max="14082" width="19.85546875" style="13" customWidth="1"/>
    <col min="14083" max="14083" width="11.42578125" style="13" customWidth="1"/>
    <col min="14084" max="14084" width="17.28515625" style="13" customWidth="1"/>
    <col min="14085" max="14085" width="18" style="13" customWidth="1"/>
    <col min="14086" max="14088" width="11.42578125" style="13" customWidth="1"/>
    <col min="14089" max="14089" width="13.85546875" style="13" customWidth="1"/>
    <col min="14090" max="14090" width="14.85546875" style="13" customWidth="1"/>
    <col min="14091" max="14336" width="11.42578125" style="13"/>
    <col min="14337" max="14337" width="11.42578125" style="13" customWidth="1"/>
    <col min="14338" max="14338" width="19.85546875" style="13" customWidth="1"/>
    <col min="14339" max="14339" width="11.42578125" style="13" customWidth="1"/>
    <col min="14340" max="14340" width="17.28515625" style="13" customWidth="1"/>
    <col min="14341" max="14341" width="18" style="13" customWidth="1"/>
    <col min="14342" max="14344" width="11.42578125" style="13" customWidth="1"/>
    <col min="14345" max="14345" width="13.85546875" style="13" customWidth="1"/>
    <col min="14346" max="14346" width="14.85546875" style="13" customWidth="1"/>
    <col min="14347" max="14592" width="11.42578125" style="13"/>
    <col min="14593" max="14593" width="11.42578125" style="13" customWidth="1"/>
    <col min="14594" max="14594" width="19.85546875" style="13" customWidth="1"/>
    <col min="14595" max="14595" width="11.42578125" style="13" customWidth="1"/>
    <col min="14596" max="14596" width="17.28515625" style="13" customWidth="1"/>
    <col min="14597" max="14597" width="18" style="13" customWidth="1"/>
    <col min="14598" max="14600" width="11.42578125" style="13" customWidth="1"/>
    <col min="14601" max="14601" width="13.85546875" style="13" customWidth="1"/>
    <col min="14602" max="14602" width="14.85546875" style="13" customWidth="1"/>
    <col min="14603" max="14848" width="11.42578125" style="13"/>
    <col min="14849" max="14849" width="11.42578125" style="13" customWidth="1"/>
    <col min="14850" max="14850" width="19.85546875" style="13" customWidth="1"/>
    <col min="14851" max="14851" width="11.42578125" style="13" customWidth="1"/>
    <col min="14852" max="14852" width="17.28515625" style="13" customWidth="1"/>
    <col min="14853" max="14853" width="18" style="13" customWidth="1"/>
    <col min="14854" max="14856" width="11.42578125" style="13" customWidth="1"/>
    <col min="14857" max="14857" width="13.85546875" style="13" customWidth="1"/>
    <col min="14858" max="14858" width="14.85546875" style="13" customWidth="1"/>
    <col min="14859" max="15104" width="11.42578125" style="13"/>
    <col min="15105" max="15105" width="11.42578125" style="13" customWidth="1"/>
    <col min="15106" max="15106" width="19.85546875" style="13" customWidth="1"/>
    <col min="15107" max="15107" width="11.42578125" style="13" customWidth="1"/>
    <col min="15108" max="15108" width="17.28515625" style="13" customWidth="1"/>
    <col min="15109" max="15109" width="18" style="13" customWidth="1"/>
    <col min="15110" max="15112" width="11.42578125" style="13" customWidth="1"/>
    <col min="15113" max="15113" width="13.85546875" style="13" customWidth="1"/>
    <col min="15114" max="15114" width="14.85546875" style="13" customWidth="1"/>
    <col min="15115" max="15360" width="11.42578125" style="13"/>
    <col min="15361" max="15361" width="11.42578125" style="13" customWidth="1"/>
    <col min="15362" max="15362" width="19.85546875" style="13" customWidth="1"/>
    <col min="15363" max="15363" width="11.42578125" style="13" customWidth="1"/>
    <col min="15364" max="15364" width="17.28515625" style="13" customWidth="1"/>
    <col min="15365" max="15365" width="18" style="13" customWidth="1"/>
    <col min="15366" max="15368" width="11.42578125" style="13" customWidth="1"/>
    <col min="15369" max="15369" width="13.85546875" style="13" customWidth="1"/>
    <col min="15370" max="15370" width="14.85546875" style="13" customWidth="1"/>
    <col min="15371" max="15616" width="11.42578125" style="13"/>
    <col min="15617" max="15617" width="11.42578125" style="13" customWidth="1"/>
    <col min="15618" max="15618" width="19.85546875" style="13" customWidth="1"/>
    <col min="15619" max="15619" width="11.42578125" style="13" customWidth="1"/>
    <col min="15620" max="15620" width="17.28515625" style="13" customWidth="1"/>
    <col min="15621" max="15621" width="18" style="13" customWidth="1"/>
    <col min="15622" max="15624" width="11.42578125" style="13" customWidth="1"/>
    <col min="15625" max="15625" width="13.85546875" style="13" customWidth="1"/>
    <col min="15626" max="15626" width="14.85546875" style="13" customWidth="1"/>
    <col min="15627" max="15872" width="11.42578125" style="13"/>
    <col min="15873" max="15873" width="11.42578125" style="13" customWidth="1"/>
    <col min="15874" max="15874" width="19.85546875" style="13" customWidth="1"/>
    <col min="15875" max="15875" width="11.42578125" style="13" customWidth="1"/>
    <col min="15876" max="15876" width="17.28515625" style="13" customWidth="1"/>
    <col min="15877" max="15877" width="18" style="13" customWidth="1"/>
    <col min="15878" max="15880" width="11.42578125" style="13" customWidth="1"/>
    <col min="15881" max="15881" width="13.85546875" style="13" customWidth="1"/>
    <col min="15882" max="15882" width="14.85546875" style="13" customWidth="1"/>
    <col min="15883" max="16128" width="11.42578125" style="13"/>
    <col min="16129" max="16129" width="11.42578125" style="13" customWidth="1"/>
    <col min="16130" max="16130" width="19.85546875" style="13" customWidth="1"/>
    <col min="16131" max="16131" width="11.42578125" style="13" customWidth="1"/>
    <col min="16132" max="16132" width="17.28515625" style="13" customWidth="1"/>
    <col min="16133" max="16133" width="18" style="13" customWidth="1"/>
    <col min="16134" max="16136" width="11.42578125" style="13" customWidth="1"/>
    <col min="16137" max="16137" width="13.85546875" style="13" customWidth="1"/>
    <col min="16138" max="16138" width="14.85546875" style="13" customWidth="1"/>
    <col min="16139" max="16384" width="11.42578125" style="13"/>
  </cols>
  <sheetData>
    <row r="2" spans="1:11" ht="18" x14ac:dyDescent="0.25">
      <c r="A2" s="1" t="s">
        <v>50</v>
      </c>
    </row>
    <row r="4" spans="1:11" x14ac:dyDescent="0.2">
      <c r="J4" s="117"/>
      <c r="K4" s="118">
        <v>0.8</v>
      </c>
    </row>
    <row r="5" spans="1:11" x14ac:dyDescent="0.2">
      <c r="J5" s="117"/>
      <c r="K5" s="118">
        <v>0.8</v>
      </c>
    </row>
    <row r="6" spans="1:11" x14ac:dyDescent="0.2">
      <c r="J6" s="119"/>
      <c r="K6" s="120">
        <v>1</v>
      </c>
    </row>
    <row r="8" spans="1:11" ht="13.5" thickBot="1" x14ac:dyDescent="0.25"/>
    <row r="9" spans="1:11" ht="27" customHeight="1" thickBot="1" x14ac:dyDescent="0.25">
      <c r="A9" s="6" t="s">
        <v>2</v>
      </c>
      <c r="B9" s="37" t="s">
        <v>3</v>
      </c>
      <c r="C9" s="37"/>
      <c r="D9" s="38"/>
      <c r="E9" s="38"/>
      <c r="F9" s="38"/>
      <c r="G9" s="39" t="s">
        <v>51</v>
      </c>
      <c r="H9" s="38" t="s">
        <v>18</v>
      </c>
      <c r="I9" s="38" t="s">
        <v>19</v>
      </c>
      <c r="J9" s="38" t="s">
        <v>20</v>
      </c>
      <c r="K9" s="40" t="s">
        <v>21</v>
      </c>
    </row>
    <row r="10" spans="1:11" ht="15" x14ac:dyDescent="0.2">
      <c r="A10" s="96"/>
      <c r="B10" s="97">
        <v>40360</v>
      </c>
      <c r="C10" s="140">
        <v>269007</v>
      </c>
      <c r="D10" s="42">
        <f>C10</f>
        <v>269007</v>
      </c>
      <c r="E10" s="42">
        <v>0</v>
      </c>
      <c r="F10" s="42"/>
      <c r="G10" s="43"/>
      <c r="H10" s="43"/>
      <c r="I10" s="43"/>
      <c r="J10" s="43"/>
      <c r="K10" s="44"/>
    </row>
    <row r="11" spans="1:11" ht="15" x14ac:dyDescent="0.2">
      <c r="A11" s="41"/>
      <c r="B11" s="31">
        <v>40391</v>
      </c>
      <c r="C11" s="140">
        <v>342205</v>
      </c>
      <c r="D11" s="42">
        <f t="shared" ref="D11:D33" si="0">$K$4*C11+(1-$K$4)*(D10+E10)</f>
        <v>327565.39999999997</v>
      </c>
      <c r="E11" s="42">
        <f t="shared" ref="E11:E33" si="1">$K$5*(D11-D10)+(1-$K$5)*E10</f>
        <v>46846.719999999972</v>
      </c>
      <c r="F11" s="42">
        <f t="shared" ref="F11:F33" si="2">D10+1*E10</f>
        <v>269007</v>
      </c>
      <c r="G11" s="42">
        <f t="shared" ref="G11:G33" si="3">C11-F11</f>
        <v>73198</v>
      </c>
      <c r="H11" s="42">
        <f t="shared" ref="H11:H33" si="4">+ABS(G11)</f>
        <v>73198</v>
      </c>
      <c r="I11" s="42">
        <f t="shared" ref="I11:I33" si="5">G11^2</f>
        <v>5357947204</v>
      </c>
      <c r="J11" s="45">
        <f t="shared" ref="J11:J33" si="6">H11/C11</f>
        <v>0.21390102423985621</v>
      </c>
      <c r="K11" s="46">
        <f t="shared" ref="K11:K33" si="7">G11/C11</f>
        <v>0.21390102423985621</v>
      </c>
    </row>
    <row r="12" spans="1:11" ht="15" x14ac:dyDescent="0.2">
      <c r="A12" s="41"/>
      <c r="B12" s="31">
        <v>40422</v>
      </c>
      <c r="C12" s="140">
        <v>655927</v>
      </c>
      <c r="D12" s="42">
        <f t="shared" si="0"/>
        <v>599624.02399999998</v>
      </c>
      <c r="E12" s="42">
        <f t="shared" si="1"/>
        <v>227016.2432</v>
      </c>
      <c r="F12" s="42">
        <f t="shared" si="2"/>
        <v>374412.11999999994</v>
      </c>
      <c r="G12" s="42">
        <f t="shared" si="3"/>
        <v>281514.88000000006</v>
      </c>
      <c r="H12" s="42">
        <f t="shared" si="4"/>
        <v>281514.88000000006</v>
      </c>
      <c r="I12" s="42">
        <f t="shared" si="5"/>
        <v>79250627661.414429</v>
      </c>
      <c r="J12" s="45">
        <f t="shared" si="6"/>
        <v>0.42918629664581587</v>
      </c>
      <c r="K12" s="46">
        <f t="shared" si="7"/>
        <v>0.42918629664581587</v>
      </c>
    </row>
    <row r="13" spans="1:11" ht="15" x14ac:dyDescent="0.2">
      <c r="A13" s="41"/>
      <c r="B13" s="31">
        <v>40452</v>
      </c>
      <c r="C13" s="140">
        <v>1615327</v>
      </c>
      <c r="D13" s="42">
        <f t="shared" si="0"/>
        <v>1457589.65344</v>
      </c>
      <c r="E13" s="42">
        <f t="shared" si="1"/>
        <v>731775.75219200004</v>
      </c>
      <c r="F13" s="42">
        <f t="shared" si="2"/>
        <v>826640.2672</v>
      </c>
      <c r="G13" s="42">
        <f t="shared" si="3"/>
        <v>788686.7328</v>
      </c>
      <c r="H13" s="42">
        <f t="shared" si="4"/>
        <v>788686.7328</v>
      </c>
      <c r="I13" s="42">
        <f t="shared" si="5"/>
        <v>622026762494.73865</v>
      </c>
      <c r="J13" s="45">
        <f t="shared" si="6"/>
        <v>0.48825205843770331</v>
      </c>
      <c r="K13" s="46">
        <f t="shared" si="7"/>
        <v>0.48825205843770331</v>
      </c>
    </row>
    <row r="14" spans="1:11" ht="15" x14ac:dyDescent="0.2">
      <c r="A14" s="47"/>
      <c r="B14" s="31">
        <v>40483</v>
      </c>
      <c r="C14" s="140">
        <v>935555</v>
      </c>
      <c r="D14" s="42">
        <f t="shared" si="0"/>
        <v>1186317.0811263998</v>
      </c>
      <c r="E14" s="42">
        <f t="shared" si="1"/>
        <v>-70662.907412480214</v>
      </c>
      <c r="F14" s="42">
        <f t="shared" si="2"/>
        <v>2189365.405632</v>
      </c>
      <c r="G14" s="42">
        <f t="shared" si="3"/>
        <v>-1253810.405632</v>
      </c>
      <c r="H14" s="42">
        <f t="shared" si="4"/>
        <v>1253810.405632</v>
      </c>
      <c r="I14" s="42">
        <f t="shared" si="5"/>
        <v>1572040533271.0803</v>
      </c>
      <c r="J14" s="45">
        <f t="shared" si="6"/>
        <v>1.3401781890236277</v>
      </c>
      <c r="K14" s="46">
        <f t="shared" si="7"/>
        <v>-1.3401781890236277</v>
      </c>
    </row>
    <row r="15" spans="1:11" ht="15" x14ac:dyDescent="0.2">
      <c r="A15" s="47"/>
      <c r="B15" s="31">
        <v>40513</v>
      </c>
      <c r="C15" s="140">
        <v>225520</v>
      </c>
      <c r="D15" s="42">
        <f t="shared" si="0"/>
        <v>403546.83474278392</v>
      </c>
      <c r="E15" s="42">
        <f t="shared" si="1"/>
        <v>-640348.7785893887</v>
      </c>
      <c r="F15" s="42">
        <f t="shared" si="2"/>
        <v>1115654.1737139197</v>
      </c>
      <c r="G15" s="42">
        <f t="shared" si="3"/>
        <v>-890134.17371391971</v>
      </c>
      <c r="H15" s="42">
        <f t="shared" si="4"/>
        <v>890134.17371391971</v>
      </c>
      <c r="I15" s="42">
        <f t="shared" si="5"/>
        <v>792338847213.36255</v>
      </c>
      <c r="J15" s="45">
        <f t="shared" si="6"/>
        <v>3.9470298586108536</v>
      </c>
      <c r="K15" s="46">
        <f t="shared" si="7"/>
        <v>-3.9470298586108536</v>
      </c>
    </row>
    <row r="16" spans="1:11" ht="15" x14ac:dyDescent="0.2">
      <c r="A16" s="47"/>
      <c r="B16" s="31">
        <v>40544</v>
      </c>
      <c r="C16" s="140">
        <v>551953</v>
      </c>
      <c r="D16" s="42">
        <f t="shared" si="0"/>
        <v>394202.01123067905</v>
      </c>
      <c r="E16" s="42">
        <f t="shared" si="1"/>
        <v>-135545.61452756159</v>
      </c>
      <c r="F16" s="42">
        <f t="shared" si="2"/>
        <v>-236801.94384660479</v>
      </c>
      <c r="G16" s="42">
        <f t="shared" si="3"/>
        <v>788754.94384660479</v>
      </c>
      <c r="H16" s="42">
        <f t="shared" si="4"/>
        <v>788754.94384660479</v>
      </c>
      <c r="I16" s="42">
        <f t="shared" si="5"/>
        <v>622134361442.46069</v>
      </c>
      <c r="J16" s="45">
        <f t="shared" si="6"/>
        <v>1.4290255580576694</v>
      </c>
      <c r="K16" s="46">
        <f t="shared" si="7"/>
        <v>1.4290255580576694</v>
      </c>
    </row>
    <row r="17" spans="1:11" ht="15" x14ac:dyDescent="0.2">
      <c r="A17" s="47"/>
      <c r="B17" s="31">
        <v>40575</v>
      </c>
      <c r="C17" s="140">
        <v>1789537</v>
      </c>
      <c r="D17" s="42">
        <f t="shared" si="0"/>
        <v>1483360.8793406235</v>
      </c>
      <c r="E17" s="42">
        <f t="shared" si="1"/>
        <v>844217.97158244334</v>
      </c>
      <c r="F17" s="42">
        <f t="shared" si="2"/>
        <v>258656.39670311747</v>
      </c>
      <c r="G17" s="42">
        <f t="shared" si="3"/>
        <v>1530880.6032968825</v>
      </c>
      <c r="H17" s="42">
        <f t="shared" si="4"/>
        <v>1530880.6032968825</v>
      </c>
      <c r="I17" s="42">
        <f t="shared" si="5"/>
        <v>2343595421550.627</v>
      </c>
      <c r="J17" s="45">
        <f t="shared" si="6"/>
        <v>0.85546183358985173</v>
      </c>
      <c r="K17" s="46">
        <f t="shared" si="7"/>
        <v>0.85546183358985173</v>
      </c>
    </row>
    <row r="18" spans="1:11" ht="15" x14ac:dyDescent="0.2">
      <c r="A18" s="47"/>
      <c r="B18" s="31">
        <v>40603</v>
      </c>
      <c r="C18" s="140">
        <v>1572789</v>
      </c>
      <c r="D18" s="42">
        <f t="shared" si="0"/>
        <v>1723746.9701846135</v>
      </c>
      <c r="E18" s="42">
        <f t="shared" si="1"/>
        <v>361152.46699168062</v>
      </c>
      <c r="F18" s="42">
        <f t="shared" si="2"/>
        <v>2327578.850923067</v>
      </c>
      <c r="G18" s="42">
        <f t="shared" si="3"/>
        <v>-754789.85092306696</v>
      </c>
      <c r="H18" s="42">
        <f t="shared" si="4"/>
        <v>754789.85092306696</v>
      </c>
      <c r="I18" s="42">
        <f t="shared" si="5"/>
        <v>569707719056.4657</v>
      </c>
      <c r="J18" s="45">
        <f t="shared" si="6"/>
        <v>0.47990534707647814</v>
      </c>
      <c r="K18" s="46">
        <f t="shared" si="7"/>
        <v>-0.47990534707647814</v>
      </c>
    </row>
    <row r="19" spans="1:11" ht="15" x14ac:dyDescent="0.2">
      <c r="A19" s="47"/>
      <c r="B19" s="31">
        <v>40634</v>
      </c>
      <c r="C19" s="140">
        <v>1468446</v>
      </c>
      <c r="D19" s="42">
        <f t="shared" si="0"/>
        <v>1591736.6874352586</v>
      </c>
      <c r="E19" s="42">
        <f t="shared" si="1"/>
        <v>-33377.732801147766</v>
      </c>
      <c r="F19" s="42">
        <f t="shared" si="2"/>
        <v>2084899.4371762942</v>
      </c>
      <c r="G19" s="42">
        <f t="shared" si="3"/>
        <v>-616453.43717629416</v>
      </c>
      <c r="H19" s="42">
        <f t="shared" si="4"/>
        <v>616453.43717629416</v>
      </c>
      <c r="I19" s="42">
        <f t="shared" si="5"/>
        <v>380014840206.46722</v>
      </c>
      <c r="J19" s="45">
        <f t="shared" si="6"/>
        <v>0.41979986814380249</v>
      </c>
      <c r="K19" s="46">
        <f t="shared" si="7"/>
        <v>-0.41979986814380249</v>
      </c>
    </row>
    <row r="20" spans="1:11" ht="15" x14ac:dyDescent="0.2">
      <c r="A20" s="47"/>
      <c r="B20" s="31">
        <v>40664</v>
      </c>
      <c r="C20" s="140">
        <v>1863631</v>
      </c>
      <c r="D20" s="42">
        <f t="shared" si="0"/>
        <v>1802576.5909268223</v>
      </c>
      <c r="E20" s="42">
        <f t="shared" si="1"/>
        <v>161996.37623302135</v>
      </c>
      <c r="F20" s="42">
        <f t="shared" si="2"/>
        <v>1558358.9546341109</v>
      </c>
      <c r="G20" s="42">
        <f t="shared" si="3"/>
        <v>305272.04536588909</v>
      </c>
      <c r="H20" s="42">
        <f t="shared" si="4"/>
        <v>305272.04536588909</v>
      </c>
      <c r="I20" s="42">
        <f t="shared" si="5"/>
        <v>93191021681.873444</v>
      </c>
      <c r="J20" s="45">
        <f t="shared" si="6"/>
        <v>0.16380498358628348</v>
      </c>
      <c r="K20" s="46">
        <f t="shared" si="7"/>
        <v>0.16380498358628348</v>
      </c>
    </row>
    <row r="21" spans="1:11" ht="15" x14ac:dyDescent="0.2">
      <c r="A21" s="47"/>
      <c r="B21" s="31">
        <v>40695</v>
      </c>
      <c r="C21" s="140">
        <v>1286818</v>
      </c>
      <c r="D21" s="42">
        <f t="shared" si="0"/>
        <v>1422368.9934319686</v>
      </c>
      <c r="E21" s="42">
        <f t="shared" si="1"/>
        <v>-271766.80274927866</v>
      </c>
      <c r="F21" s="42">
        <f t="shared" si="2"/>
        <v>1964572.9671598435</v>
      </c>
      <c r="G21" s="42">
        <f t="shared" si="3"/>
        <v>-677754.96715984354</v>
      </c>
      <c r="H21" s="42">
        <f t="shared" si="4"/>
        <v>677754.96715984354</v>
      </c>
      <c r="I21" s="42">
        <f t="shared" si="5"/>
        <v>459351795509.84058</v>
      </c>
      <c r="J21" s="45">
        <f t="shared" si="6"/>
        <v>0.52669061760081348</v>
      </c>
      <c r="K21" s="46">
        <f t="shared" si="7"/>
        <v>-0.52669061760081348</v>
      </c>
    </row>
    <row r="22" spans="1:11" ht="15" x14ac:dyDescent="0.2">
      <c r="A22" s="47"/>
      <c r="B22" s="31">
        <v>40725</v>
      </c>
      <c r="C22" s="140">
        <v>2039365</v>
      </c>
      <c r="D22" s="42">
        <f t="shared" si="0"/>
        <v>1861612.438136538</v>
      </c>
      <c r="E22" s="42">
        <f t="shared" si="1"/>
        <v>297041.39521379978</v>
      </c>
      <c r="F22" s="42">
        <f t="shared" si="2"/>
        <v>1150602.1906826899</v>
      </c>
      <c r="G22" s="42">
        <f t="shared" si="3"/>
        <v>888762.80931731011</v>
      </c>
      <c r="H22" s="42">
        <f t="shared" si="4"/>
        <v>888762.80931731011</v>
      </c>
      <c r="I22" s="42">
        <f t="shared" si="5"/>
        <v>789899331225.59729</v>
      </c>
      <c r="J22" s="45">
        <f t="shared" si="6"/>
        <v>0.43580369836557464</v>
      </c>
      <c r="K22" s="46">
        <f t="shared" si="7"/>
        <v>0.43580369836557464</v>
      </c>
    </row>
    <row r="23" spans="1:11" ht="15" x14ac:dyDescent="0.2">
      <c r="A23" s="47"/>
      <c r="B23" s="31">
        <v>40756</v>
      </c>
      <c r="C23" s="140">
        <v>1493137</v>
      </c>
      <c r="D23" s="42">
        <f t="shared" si="0"/>
        <v>1626240.3666700677</v>
      </c>
      <c r="E23" s="42">
        <f t="shared" si="1"/>
        <v>-128889.37813041636</v>
      </c>
      <c r="F23" s="42">
        <f t="shared" si="2"/>
        <v>2158653.833350338</v>
      </c>
      <c r="G23" s="42">
        <f t="shared" si="3"/>
        <v>-665516.83335033804</v>
      </c>
      <c r="H23" s="42">
        <f t="shared" si="4"/>
        <v>665516.83335033804</v>
      </c>
      <c r="I23" s="42">
        <f t="shared" si="5"/>
        <v>442912655472.66162</v>
      </c>
      <c r="J23" s="45">
        <f t="shared" si="6"/>
        <v>0.44571719363349649</v>
      </c>
      <c r="K23" s="46">
        <f t="shared" si="7"/>
        <v>-0.44571719363349649</v>
      </c>
    </row>
    <row r="24" spans="1:11" ht="15" x14ac:dyDescent="0.2">
      <c r="A24" s="47"/>
      <c r="B24" s="31">
        <v>40787</v>
      </c>
      <c r="C24" s="140">
        <v>1960898</v>
      </c>
      <c r="D24" s="42">
        <f t="shared" si="0"/>
        <v>1868188.5977079303</v>
      </c>
      <c r="E24" s="42">
        <f t="shared" si="1"/>
        <v>167780.70920420683</v>
      </c>
      <c r="F24" s="42">
        <f t="shared" si="2"/>
        <v>1497350.9885396513</v>
      </c>
      <c r="G24" s="42">
        <f t="shared" si="3"/>
        <v>463547.01146034873</v>
      </c>
      <c r="H24" s="42">
        <f t="shared" si="4"/>
        <v>463547.01146034873</v>
      </c>
      <c r="I24" s="42">
        <f t="shared" si="5"/>
        <v>214875831833.82068</v>
      </c>
      <c r="J24" s="45">
        <f t="shared" si="6"/>
        <v>0.23639526964704372</v>
      </c>
      <c r="K24" s="46">
        <f t="shared" si="7"/>
        <v>0.23639526964704372</v>
      </c>
    </row>
    <row r="25" spans="1:11" ht="15" x14ac:dyDescent="0.2">
      <c r="A25" s="47"/>
      <c r="B25" s="31">
        <v>40817</v>
      </c>
      <c r="C25" s="140">
        <v>2380780</v>
      </c>
      <c r="D25" s="42">
        <f t="shared" si="0"/>
        <v>2311817.8613824272</v>
      </c>
      <c r="E25" s="42">
        <f t="shared" si="1"/>
        <v>388459.55278043891</v>
      </c>
      <c r="F25" s="42">
        <f t="shared" si="2"/>
        <v>2035969.3069121372</v>
      </c>
      <c r="G25" s="42">
        <f t="shared" si="3"/>
        <v>344810.6930878628</v>
      </c>
      <c r="H25" s="42">
        <f t="shared" si="4"/>
        <v>344810.6930878628</v>
      </c>
      <c r="I25" s="42">
        <f t="shared" si="5"/>
        <v>118894414067.73232</v>
      </c>
      <c r="J25" s="45">
        <f t="shared" si="6"/>
        <v>0.14483097685962701</v>
      </c>
      <c r="K25" s="46">
        <f t="shared" si="7"/>
        <v>0.14483097685962701</v>
      </c>
    </row>
    <row r="26" spans="1:11" ht="15" x14ac:dyDescent="0.2">
      <c r="A26" s="47"/>
      <c r="B26" s="31">
        <v>40848</v>
      </c>
      <c r="C26" s="140">
        <v>1374066</v>
      </c>
      <c r="D26" s="42">
        <f t="shared" si="0"/>
        <v>1639308.2828325732</v>
      </c>
      <c r="E26" s="42">
        <f t="shared" si="1"/>
        <v>-460315.7522837955</v>
      </c>
      <c r="F26" s="42">
        <f t="shared" si="2"/>
        <v>2700277.4141628658</v>
      </c>
      <c r="G26" s="42">
        <f t="shared" si="3"/>
        <v>-1326211.4141628658</v>
      </c>
      <c r="H26" s="42">
        <f t="shared" si="4"/>
        <v>1326211.4141628658</v>
      </c>
      <c r="I26" s="42">
        <f t="shared" si="5"/>
        <v>1758836715055.8684</v>
      </c>
      <c r="J26" s="45">
        <f t="shared" si="6"/>
        <v>0.96517300781975968</v>
      </c>
      <c r="K26" s="46">
        <f t="shared" si="7"/>
        <v>-0.96517300781975968</v>
      </c>
    </row>
    <row r="27" spans="1:11" ht="15" x14ac:dyDescent="0.2">
      <c r="A27" s="47"/>
      <c r="B27" s="31">
        <v>40878</v>
      </c>
      <c r="C27" s="140">
        <v>686126</v>
      </c>
      <c r="D27" s="42">
        <f t="shared" si="0"/>
        <v>784699.30610975553</v>
      </c>
      <c r="E27" s="42">
        <f t="shared" si="1"/>
        <v>-775750.33183501323</v>
      </c>
      <c r="F27" s="42">
        <f t="shared" si="2"/>
        <v>1178992.5305487777</v>
      </c>
      <c r="G27" s="42">
        <f t="shared" si="3"/>
        <v>-492866.53054877766</v>
      </c>
      <c r="H27" s="42">
        <f t="shared" si="4"/>
        <v>492866.53054877766</v>
      </c>
      <c r="I27" s="42">
        <f t="shared" si="5"/>
        <v>242917416935.18918</v>
      </c>
      <c r="J27" s="45">
        <f t="shared" si="6"/>
        <v>0.71833239164348484</v>
      </c>
      <c r="K27" s="46">
        <f t="shared" si="7"/>
        <v>-0.71833239164348484</v>
      </c>
    </row>
    <row r="28" spans="1:11" ht="15" x14ac:dyDescent="0.2">
      <c r="A28" s="47"/>
      <c r="B28" s="31">
        <v>40909</v>
      </c>
      <c r="C28" s="140">
        <v>1710174</v>
      </c>
      <c r="D28" s="42">
        <f t="shared" si="0"/>
        <v>1369928.9948549487</v>
      </c>
      <c r="E28" s="42">
        <f t="shared" si="1"/>
        <v>313033.68462915195</v>
      </c>
      <c r="F28" s="42">
        <f t="shared" si="2"/>
        <v>8948.9742747423006</v>
      </c>
      <c r="G28" s="42">
        <f t="shared" si="3"/>
        <v>1701225.0257252576</v>
      </c>
      <c r="H28" s="42">
        <f t="shared" si="4"/>
        <v>1701225.0257252576</v>
      </c>
      <c r="I28" s="42">
        <f t="shared" si="5"/>
        <v>2894166588153.9033</v>
      </c>
      <c r="J28" s="45">
        <f t="shared" si="6"/>
        <v>0.99476721416958602</v>
      </c>
      <c r="K28" s="46">
        <f t="shared" si="7"/>
        <v>0.99476721416958602</v>
      </c>
    </row>
    <row r="29" spans="1:11" ht="15" x14ac:dyDescent="0.2">
      <c r="A29" s="47"/>
      <c r="B29" s="31">
        <v>40940</v>
      </c>
      <c r="C29" s="140">
        <v>1088493</v>
      </c>
      <c r="D29" s="42">
        <f t="shared" si="0"/>
        <v>1207386.9358968199</v>
      </c>
      <c r="E29" s="42">
        <f t="shared" si="1"/>
        <v>-67426.910240672674</v>
      </c>
      <c r="F29" s="42">
        <f t="shared" si="2"/>
        <v>1682962.6794841005</v>
      </c>
      <c r="G29" s="42">
        <f t="shared" si="3"/>
        <v>-594469.67948410055</v>
      </c>
      <c r="H29" s="42">
        <f t="shared" si="4"/>
        <v>594469.67948410055</v>
      </c>
      <c r="I29" s="42">
        <f t="shared" si="5"/>
        <v>353394199825.92926</v>
      </c>
      <c r="J29" s="45">
        <f t="shared" si="6"/>
        <v>0.54614010332092222</v>
      </c>
      <c r="K29" s="46">
        <f t="shared" si="7"/>
        <v>-0.54614010332092222</v>
      </c>
    </row>
    <row r="30" spans="1:11" ht="15" x14ac:dyDescent="0.2">
      <c r="A30" s="47"/>
      <c r="B30" s="31">
        <v>40969</v>
      </c>
      <c r="C30" s="140">
        <v>1256007</v>
      </c>
      <c r="D30" s="42">
        <f t="shared" si="0"/>
        <v>1232797.6051312294</v>
      </c>
      <c r="E30" s="42">
        <f t="shared" si="1"/>
        <v>6843.1533393930404</v>
      </c>
      <c r="F30" s="42">
        <f t="shared" si="2"/>
        <v>1139960.0256561472</v>
      </c>
      <c r="G30" s="42">
        <f t="shared" si="3"/>
        <v>116046.97434385284</v>
      </c>
      <c r="H30" s="42">
        <f t="shared" si="4"/>
        <v>116046.97434385284</v>
      </c>
      <c r="I30" s="42">
        <f t="shared" si="5"/>
        <v>13466900254.362839</v>
      </c>
      <c r="J30" s="45">
        <f t="shared" si="6"/>
        <v>9.2393572921052852E-2</v>
      </c>
      <c r="K30" s="46">
        <f t="shared" si="7"/>
        <v>9.2393572921052852E-2</v>
      </c>
    </row>
    <row r="31" spans="1:11" ht="15" x14ac:dyDescent="0.2">
      <c r="A31" s="47"/>
      <c r="B31" s="31">
        <v>41000</v>
      </c>
      <c r="C31" s="140">
        <v>1718040</v>
      </c>
      <c r="D31" s="42">
        <f t="shared" si="0"/>
        <v>1622360.1516941243</v>
      </c>
      <c r="E31" s="42">
        <f t="shared" si="1"/>
        <v>313018.66791819455</v>
      </c>
      <c r="F31" s="42">
        <f t="shared" si="2"/>
        <v>1239640.7584706224</v>
      </c>
      <c r="G31" s="42">
        <f t="shared" si="3"/>
        <v>478399.24152937764</v>
      </c>
      <c r="H31" s="42">
        <f t="shared" si="4"/>
        <v>478399.24152937764</v>
      </c>
      <c r="I31" s="42">
        <f t="shared" si="5"/>
        <v>228865834295.88382</v>
      </c>
      <c r="J31" s="45">
        <f t="shared" si="6"/>
        <v>0.27845640469917909</v>
      </c>
      <c r="K31" s="46">
        <f t="shared" si="7"/>
        <v>0.27845640469917909</v>
      </c>
    </row>
    <row r="32" spans="1:11" ht="15" x14ac:dyDescent="0.2">
      <c r="A32" s="47"/>
      <c r="B32" s="31">
        <v>41030</v>
      </c>
      <c r="C32" s="140">
        <v>1343653</v>
      </c>
      <c r="D32" s="42">
        <f t="shared" si="0"/>
        <v>1461998.1639224638</v>
      </c>
      <c r="E32" s="42">
        <f t="shared" si="1"/>
        <v>-65685.85663368956</v>
      </c>
      <c r="F32" s="42">
        <f t="shared" si="2"/>
        <v>1935378.8196123189</v>
      </c>
      <c r="G32" s="42">
        <f t="shared" si="3"/>
        <v>-591725.81961231888</v>
      </c>
      <c r="H32" s="42">
        <f t="shared" si="4"/>
        <v>591725.81961231888</v>
      </c>
      <c r="I32" s="42">
        <f t="shared" si="5"/>
        <v>350139445595.87054</v>
      </c>
      <c r="J32" s="45">
        <f t="shared" si="6"/>
        <v>0.44038588803234086</v>
      </c>
      <c r="K32" s="46">
        <f t="shared" si="7"/>
        <v>-0.44038588803234086</v>
      </c>
    </row>
    <row r="33" spans="1:15" ht="15.75" thickBot="1" x14ac:dyDescent="0.25">
      <c r="A33" s="53"/>
      <c r="B33" s="80">
        <v>41061</v>
      </c>
      <c r="C33" s="140">
        <v>1910419</v>
      </c>
      <c r="D33" s="54">
        <f t="shared" si="0"/>
        <v>1807597.6614577549</v>
      </c>
      <c r="E33" s="54">
        <f t="shared" si="1"/>
        <v>263342.42670149502</v>
      </c>
      <c r="F33" s="54">
        <f t="shared" si="2"/>
        <v>1396312.3072887743</v>
      </c>
      <c r="G33" s="54">
        <f t="shared" si="3"/>
        <v>514106.69271122571</v>
      </c>
      <c r="H33" s="54">
        <f t="shared" si="4"/>
        <v>514106.69271122571</v>
      </c>
      <c r="I33" s="54">
        <f t="shared" si="5"/>
        <v>264305691490.47467</v>
      </c>
      <c r="J33" s="55">
        <f t="shared" si="6"/>
        <v>0.26910677328440813</v>
      </c>
      <c r="K33" s="56">
        <f t="shared" si="7"/>
        <v>0.26910677328440813</v>
      </c>
    </row>
    <row r="34" spans="1:15" ht="13.5" thickBot="1" x14ac:dyDescent="0.25">
      <c r="F34" s="70">
        <f>D33+1*E33</f>
        <v>2070940.0881592499</v>
      </c>
      <c r="H34" s="71">
        <f>AVERAGE(H11:H33)</f>
        <v>701692.98979339714</v>
      </c>
      <c r="I34" s="72">
        <f>AVERAGE(I11:I33)</f>
        <v>661377604413.02734</v>
      </c>
      <c r="J34" s="73">
        <f>AVERAGE(J11:J33)</f>
        <v>0.68959730997431445</v>
      </c>
      <c r="K34" s="74">
        <f>AVERAGE(K11:K33)</f>
        <v>-0.16512899132182299</v>
      </c>
    </row>
    <row r="36" spans="1:15" ht="13.5" thickBot="1" x14ac:dyDescent="0.25"/>
    <row r="37" spans="1:15" ht="24.95" customHeight="1" thickBot="1" x14ac:dyDescent="0.25">
      <c r="E37" s="121"/>
      <c r="F37" s="122"/>
      <c r="G37" s="122"/>
      <c r="H37" s="39" t="s">
        <v>18</v>
      </c>
      <c r="I37" s="39" t="s">
        <v>19</v>
      </c>
      <c r="J37" s="39" t="s">
        <v>20</v>
      </c>
      <c r="K37" s="123" t="s">
        <v>21</v>
      </c>
    </row>
    <row r="38" spans="1:15" ht="13.5" customHeight="1" x14ac:dyDescent="0.2">
      <c r="E38" s="124">
        <v>0.1</v>
      </c>
      <c r="F38" s="125">
        <v>0.1</v>
      </c>
      <c r="G38" s="81">
        <v>1890109.1483440106</v>
      </c>
      <c r="H38" s="81">
        <v>526080.17450070812</v>
      </c>
      <c r="I38" s="81">
        <v>425667836929.34656</v>
      </c>
      <c r="J38" s="82">
        <v>0.44820770410721883</v>
      </c>
      <c r="K38" s="46">
        <v>4.763086894691846E-2</v>
      </c>
    </row>
    <row r="39" spans="1:15" s="35" customFormat="1" ht="12" customHeight="1" x14ac:dyDescent="0.2">
      <c r="E39" s="144">
        <v>0.1</v>
      </c>
      <c r="F39" s="126">
        <v>0.25</v>
      </c>
      <c r="G39" s="81">
        <v>1979487.6172616647</v>
      </c>
      <c r="H39" s="81">
        <v>554228.83652045578</v>
      </c>
      <c r="I39" s="81">
        <v>464686576695.65039</v>
      </c>
      <c r="J39" s="82">
        <v>0.50702222787280571</v>
      </c>
      <c r="K39" s="46">
        <v>-0.11939991572881208</v>
      </c>
    </row>
    <row r="40" spans="1:15" x14ac:dyDescent="0.2">
      <c r="E40" s="124">
        <v>0.1</v>
      </c>
      <c r="F40" s="125">
        <v>0.6</v>
      </c>
      <c r="G40" s="81">
        <v>1286267.1203491548</v>
      </c>
      <c r="H40" s="81">
        <v>524540.14690886519</v>
      </c>
      <c r="I40" s="81">
        <v>448111851477.24432</v>
      </c>
      <c r="J40" s="82">
        <v>0.53293729267680667</v>
      </c>
      <c r="K40" s="46">
        <v>-0.22185774606308814</v>
      </c>
    </row>
    <row r="41" spans="1:15" x14ac:dyDescent="0.2">
      <c r="E41" s="124">
        <v>0.1</v>
      </c>
      <c r="F41" s="125">
        <v>0.8</v>
      </c>
      <c r="G41" s="126">
        <v>1001568.3400699305</v>
      </c>
      <c r="H41" s="42">
        <v>511415.92892778589</v>
      </c>
      <c r="I41" s="42">
        <v>423346796796.51752</v>
      </c>
      <c r="J41" s="45">
        <v>0.53325971776377545</v>
      </c>
      <c r="K41" s="46">
        <v>-0.21378567416956037</v>
      </c>
    </row>
    <row r="42" spans="1:15" s="87" customFormat="1" x14ac:dyDescent="0.2">
      <c r="E42" s="135">
        <v>0.25</v>
      </c>
      <c r="F42" s="136">
        <v>0.1</v>
      </c>
      <c r="G42" s="136">
        <v>1677437.8409334517</v>
      </c>
      <c r="H42" s="137">
        <v>462492.33219231269</v>
      </c>
      <c r="I42" s="137">
        <v>334387261864.5166</v>
      </c>
      <c r="J42" s="139">
        <v>0.47726609536375159</v>
      </c>
      <c r="K42" s="138">
        <v>-0.13846274873347292</v>
      </c>
    </row>
    <row r="43" spans="1:15" x14ac:dyDescent="0.2">
      <c r="E43" s="124">
        <v>0.25</v>
      </c>
      <c r="F43" s="125">
        <v>0.25</v>
      </c>
      <c r="G43" s="126">
        <v>1451536.5009739301</v>
      </c>
      <c r="H43" s="42">
        <v>450506.68605174869</v>
      </c>
      <c r="I43" s="42">
        <v>344594648594.67212</v>
      </c>
      <c r="J43" s="45">
        <v>0.50011033524502468</v>
      </c>
      <c r="K43" s="46">
        <v>-0.20242217375503349</v>
      </c>
    </row>
    <row r="44" spans="1:15" x14ac:dyDescent="0.2">
      <c r="E44" s="124">
        <v>0.25</v>
      </c>
      <c r="F44" s="125">
        <v>0.6</v>
      </c>
      <c r="G44" s="126">
        <v>1413936.8151218083</v>
      </c>
      <c r="H44" s="126">
        <v>474999.52505727403</v>
      </c>
      <c r="I44" s="126">
        <v>358505333061.3324</v>
      </c>
      <c r="J44" s="127">
        <v>0.55469619510240853</v>
      </c>
      <c r="K44" s="128">
        <v>-0.21799620047607454</v>
      </c>
    </row>
    <row r="45" spans="1:15" x14ac:dyDescent="0.2">
      <c r="E45" s="124">
        <v>0.25</v>
      </c>
      <c r="F45" s="125">
        <v>0.8</v>
      </c>
      <c r="G45" s="126">
        <v>1573167.6167296795</v>
      </c>
      <c r="H45" s="126">
        <v>493545.70092829561</v>
      </c>
      <c r="I45" s="126">
        <v>371098334627.71765</v>
      </c>
      <c r="J45" s="127">
        <v>0.58818906698558837</v>
      </c>
      <c r="K45" s="128">
        <v>-0.23084354635476281</v>
      </c>
    </row>
    <row r="46" spans="1:15" x14ac:dyDescent="0.2">
      <c r="E46" s="124">
        <v>0.6</v>
      </c>
      <c r="F46" s="125">
        <v>0.1</v>
      </c>
      <c r="G46" s="126">
        <v>1760368.0869929395</v>
      </c>
      <c r="H46" s="126">
        <v>474592.93576713698</v>
      </c>
      <c r="I46" s="126">
        <v>343611326842.47711</v>
      </c>
      <c r="J46" s="127">
        <v>0.51758960470977633</v>
      </c>
      <c r="K46" s="128">
        <v>-0.19444331814231899</v>
      </c>
    </row>
    <row r="47" spans="1:15" x14ac:dyDescent="0.2">
      <c r="E47" s="124">
        <v>0.6</v>
      </c>
      <c r="F47" s="125">
        <v>0.25</v>
      </c>
      <c r="G47" s="126">
        <v>1780534.13022447</v>
      </c>
      <c r="H47" s="126">
        <v>500888.91758500371</v>
      </c>
      <c r="I47" s="126">
        <v>376960907957.54401</v>
      </c>
      <c r="J47" s="127">
        <v>0.55856678988725006</v>
      </c>
      <c r="K47" s="128">
        <v>-0.22215243370218452</v>
      </c>
      <c r="L47" s="129"/>
      <c r="M47" s="129"/>
      <c r="N47" s="129"/>
      <c r="O47" s="129"/>
    </row>
    <row r="48" spans="1:15" x14ac:dyDescent="0.2">
      <c r="E48" s="124">
        <v>0.6</v>
      </c>
      <c r="F48" s="125">
        <v>0.6</v>
      </c>
      <c r="G48" s="126">
        <v>1963821.8317642075</v>
      </c>
      <c r="H48" s="126">
        <v>554068.74591783097</v>
      </c>
      <c r="I48" s="126">
        <v>473065108450.43774</v>
      </c>
      <c r="J48" s="127">
        <v>0.62088732281239856</v>
      </c>
      <c r="K48" s="128">
        <v>-0.24492481937613467</v>
      </c>
    </row>
    <row r="49" spans="5:11" x14ac:dyDescent="0.2">
      <c r="E49" s="124">
        <v>0.6</v>
      </c>
      <c r="F49" s="125">
        <v>0.8</v>
      </c>
      <c r="G49" s="126">
        <v>1999655.9336298117</v>
      </c>
      <c r="H49" s="126">
        <v>592348.51024511282</v>
      </c>
      <c r="I49" s="126">
        <v>544861115006.31818</v>
      </c>
      <c r="J49" s="127">
        <v>0.65902244825133638</v>
      </c>
      <c r="K49" s="128">
        <v>-0.24683485090155796</v>
      </c>
    </row>
    <row r="50" spans="5:11" x14ac:dyDescent="0.2">
      <c r="E50" s="124">
        <v>0.8</v>
      </c>
      <c r="F50" s="125">
        <v>0.1</v>
      </c>
      <c r="G50" s="126">
        <v>1860533.6860796679</v>
      </c>
      <c r="H50" s="126">
        <v>520859.88445559895</v>
      </c>
      <c r="I50" s="126">
        <v>381259657084.82416</v>
      </c>
      <c r="J50" s="127">
        <v>0.54689776623920205</v>
      </c>
      <c r="K50" s="128">
        <v>-0.18349719301480064</v>
      </c>
    </row>
    <row r="51" spans="5:11" x14ac:dyDescent="0.2">
      <c r="E51" s="124">
        <v>0.8</v>
      </c>
      <c r="F51" s="125">
        <v>0.25</v>
      </c>
      <c r="G51" s="126">
        <v>1904021.3268482049</v>
      </c>
      <c r="H51" s="126">
        <v>559625.95749610371</v>
      </c>
      <c r="I51" s="126">
        <v>428806292872.36328</v>
      </c>
      <c r="J51" s="127">
        <v>0.588789198454298</v>
      </c>
      <c r="K51" s="128">
        <v>-0.19956585734088084</v>
      </c>
    </row>
    <row r="52" spans="5:11" x14ac:dyDescent="0.2">
      <c r="E52" s="124">
        <v>0.8</v>
      </c>
      <c r="F52" s="125">
        <v>0.6</v>
      </c>
      <c r="G52" s="126">
        <v>2033636.3235085309</v>
      </c>
      <c r="H52" s="126">
        <v>649440.51396040409</v>
      </c>
      <c r="I52" s="126">
        <v>565947687184.84473</v>
      </c>
      <c r="J52" s="127">
        <v>0.66188718161359683</v>
      </c>
      <c r="K52" s="128">
        <v>-0.18928700731123538</v>
      </c>
    </row>
    <row r="53" spans="5:11" ht="13.5" thickBot="1" x14ac:dyDescent="0.25">
      <c r="E53" s="130">
        <v>0.8</v>
      </c>
      <c r="F53" s="131">
        <v>0.8</v>
      </c>
      <c r="G53" s="132">
        <v>2070940.0881592499</v>
      </c>
      <c r="H53" s="132">
        <v>701692.98979339714</v>
      </c>
      <c r="I53" s="132">
        <v>661377604413.02734</v>
      </c>
      <c r="J53" s="133">
        <v>0.68959730997431445</v>
      </c>
      <c r="K53" s="134">
        <v>-0.16512899132182299</v>
      </c>
    </row>
    <row r="56" spans="5:11" x14ac:dyDescent="0.2">
      <c r="E56" s="35"/>
    </row>
    <row r="57" spans="5:11" x14ac:dyDescent="0.2">
      <c r="E57" s="35"/>
    </row>
    <row r="58" spans="5:11" x14ac:dyDescent="0.2">
      <c r="E58" s="35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8193" r:id="rId3">
          <objectPr defaultSize="0" autoPict="0" r:id="rId4">
            <anchor moveWithCells="1" sizeWithCells="1">
              <from>
                <xdr:col>0</xdr:col>
                <xdr:colOff>85725</xdr:colOff>
                <xdr:row>1</xdr:row>
                <xdr:rowOff>142875</xdr:rowOff>
              </from>
              <to>
                <xdr:col>2</xdr:col>
                <xdr:colOff>161925</xdr:colOff>
                <xdr:row>7</xdr:row>
                <xdr:rowOff>161925</xdr:rowOff>
              </to>
            </anchor>
          </objectPr>
        </oleObject>
      </mc:Choice>
      <mc:Fallback>
        <oleObject progId="Equation.3" shapeId="8193" r:id="rId3"/>
      </mc:Fallback>
    </mc:AlternateContent>
    <mc:AlternateContent xmlns:mc="http://schemas.openxmlformats.org/markup-compatibility/2006">
      <mc:Choice Requires="x14">
        <oleObject progId="Equation.3" shapeId="8194" r:id="rId5">
          <objectPr defaultSize="0" autoPict="0" r:id="rId6">
            <anchor moveWithCells="1" sizeWithCells="1">
              <from>
                <xdr:col>9</xdr:col>
                <xdr:colOff>647700</xdr:colOff>
                <xdr:row>3</xdr:row>
                <xdr:rowOff>28575</xdr:rowOff>
              </from>
              <to>
                <xdr:col>9</xdr:col>
                <xdr:colOff>914400</xdr:colOff>
                <xdr:row>4</xdr:row>
                <xdr:rowOff>9525</xdr:rowOff>
              </to>
            </anchor>
          </objectPr>
        </oleObject>
      </mc:Choice>
      <mc:Fallback>
        <oleObject progId="Equation.3" shapeId="8194" r:id="rId5"/>
      </mc:Fallback>
    </mc:AlternateContent>
    <mc:AlternateContent xmlns:mc="http://schemas.openxmlformats.org/markup-compatibility/2006">
      <mc:Choice Requires="x14">
        <oleObject progId="Equation.3" shapeId="8195" r:id="rId7">
          <objectPr defaultSize="0" autoPict="0" r:id="rId8">
            <anchor moveWithCells="1" sizeWithCells="1">
              <from>
                <xdr:col>9</xdr:col>
                <xdr:colOff>628650</xdr:colOff>
                <xdr:row>4</xdr:row>
                <xdr:rowOff>0</xdr:rowOff>
              </from>
              <to>
                <xdr:col>9</xdr:col>
                <xdr:colOff>904875</xdr:colOff>
                <xdr:row>5</xdr:row>
                <xdr:rowOff>38100</xdr:rowOff>
              </to>
            </anchor>
          </objectPr>
        </oleObject>
      </mc:Choice>
      <mc:Fallback>
        <oleObject progId="Equation.3" shapeId="8195" r:id="rId7"/>
      </mc:Fallback>
    </mc:AlternateContent>
    <mc:AlternateContent xmlns:mc="http://schemas.openxmlformats.org/markup-compatibility/2006">
      <mc:Choice Requires="x14">
        <oleObject progId="Equation.3" shapeId="8196" r:id="rId9">
          <objectPr defaultSize="0" autoPict="0" r:id="rId10">
            <anchor moveWithCells="1" sizeWithCells="1">
              <from>
                <xdr:col>9</xdr:col>
                <xdr:colOff>657225</xdr:colOff>
                <xdr:row>5</xdr:row>
                <xdr:rowOff>19050</xdr:rowOff>
              </from>
              <to>
                <xdr:col>9</xdr:col>
                <xdr:colOff>923925</xdr:colOff>
                <xdr:row>6</xdr:row>
                <xdr:rowOff>19050</xdr:rowOff>
              </to>
            </anchor>
          </objectPr>
        </oleObject>
      </mc:Choice>
      <mc:Fallback>
        <oleObject progId="Equation.3" shapeId="8196" r:id="rId9"/>
      </mc:Fallback>
    </mc:AlternateContent>
    <mc:AlternateContent xmlns:mc="http://schemas.openxmlformats.org/markup-compatibility/2006">
      <mc:Choice Requires="x14">
        <oleObject progId="Equation.3" shapeId="8197" r:id="rId11">
          <objectPr defaultSize="0" autoPict="0" r:id="rId12">
            <anchor moveWithCells="1" sizeWithCells="1">
              <from>
                <xdr:col>8</xdr:col>
                <xdr:colOff>200025</xdr:colOff>
                <xdr:row>3</xdr:row>
                <xdr:rowOff>76200</xdr:rowOff>
              </from>
              <to>
                <xdr:col>8</xdr:col>
                <xdr:colOff>695325</xdr:colOff>
                <xdr:row>5</xdr:row>
                <xdr:rowOff>142875</xdr:rowOff>
              </to>
            </anchor>
          </objectPr>
        </oleObject>
      </mc:Choice>
      <mc:Fallback>
        <oleObject progId="Equation.3" shapeId="8197" r:id="rId11"/>
      </mc:Fallback>
    </mc:AlternateContent>
    <mc:AlternateContent xmlns:mc="http://schemas.openxmlformats.org/markup-compatibility/2006">
      <mc:Choice Requires="x14">
        <oleObject progId="Equation.3" shapeId="8198" r:id="rId13">
          <objectPr defaultSize="0" autoPict="0" r:id="rId14">
            <anchor moveWithCells="1" sizeWithCells="1">
              <from>
                <xdr:col>5</xdr:col>
                <xdr:colOff>361950</xdr:colOff>
                <xdr:row>7</xdr:row>
                <xdr:rowOff>152400</xdr:rowOff>
              </from>
              <to>
                <xdr:col>5</xdr:col>
                <xdr:colOff>666750</xdr:colOff>
                <xdr:row>8</xdr:row>
                <xdr:rowOff>314325</xdr:rowOff>
              </to>
            </anchor>
          </objectPr>
        </oleObject>
      </mc:Choice>
      <mc:Fallback>
        <oleObject progId="Equation.3" shapeId="8198" r:id="rId13"/>
      </mc:Fallback>
    </mc:AlternateContent>
    <mc:AlternateContent xmlns:mc="http://schemas.openxmlformats.org/markup-compatibility/2006">
      <mc:Choice Requires="x14">
        <oleObject progId="Equation.3" shapeId="8199" r:id="rId15">
          <objectPr defaultSize="0" autoPict="0" r:id="rId16">
            <anchor moveWithCells="1" sizeWithCells="1">
              <from>
                <xdr:col>2</xdr:col>
                <xdr:colOff>323850</xdr:colOff>
                <xdr:row>8</xdr:row>
                <xdr:rowOff>28575</xdr:rowOff>
              </from>
              <to>
                <xdr:col>2</xdr:col>
                <xdr:colOff>542925</xdr:colOff>
                <xdr:row>9</xdr:row>
                <xdr:rowOff>9525</xdr:rowOff>
              </to>
            </anchor>
          </objectPr>
        </oleObject>
      </mc:Choice>
      <mc:Fallback>
        <oleObject progId="Equation.3" shapeId="8199" r:id="rId15"/>
      </mc:Fallback>
    </mc:AlternateContent>
    <mc:AlternateContent xmlns:mc="http://schemas.openxmlformats.org/markup-compatibility/2006">
      <mc:Choice Requires="x14">
        <oleObject progId="Equation.3" shapeId="8200" r:id="rId17">
          <objectPr defaultSize="0" autoPict="0" r:id="rId18">
            <anchor moveWithCells="1" sizeWithCells="1">
              <from>
                <xdr:col>4</xdr:col>
                <xdr:colOff>866775</xdr:colOff>
                <xdr:row>7</xdr:row>
                <xdr:rowOff>133350</xdr:rowOff>
              </from>
              <to>
                <xdr:col>4</xdr:col>
                <xdr:colOff>1095375</xdr:colOff>
                <xdr:row>8</xdr:row>
                <xdr:rowOff>295275</xdr:rowOff>
              </to>
            </anchor>
          </objectPr>
        </oleObject>
      </mc:Choice>
      <mc:Fallback>
        <oleObject progId="Equation.3" shapeId="8200" r:id="rId17"/>
      </mc:Fallback>
    </mc:AlternateContent>
    <mc:AlternateContent xmlns:mc="http://schemas.openxmlformats.org/markup-compatibility/2006">
      <mc:Choice Requires="x14">
        <oleObject progId="Equation.3" shapeId="8201" r:id="rId19">
          <objectPr defaultSize="0" autoPict="0" r:id="rId20">
            <anchor moveWithCells="1" sizeWithCells="1">
              <from>
                <xdr:col>3</xdr:col>
                <xdr:colOff>790575</xdr:colOff>
                <xdr:row>7</xdr:row>
                <xdr:rowOff>104775</xdr:rowOff>
              </from>
              <to>
                <xdr:col>3</xdr:col>
                <xdr:colOff>1019175</xdr:colOff>
                <xdr:row>8</xdr:row>
                <xdr:rowOff>276225</xdr:rowOff>
              </to>
            </anchor>
          </objectPr>
        </oleObject>
      </mc:Choice>
      <mc:Fallback>
        <oleObject progId="Equation.3" shapeId="8201" r:id="rId19"/>
      </mc:Fallback>
    </mc:AlternateContent>
    <mc:AlternateContent xmlns:mc="http://schemas.openxmlformats.org/markup-compatibility/2006">
      <mc:Choice Requires="x14">
        <oleObject progId="Equation.3" shapeId="8202" r:id="rId21">
          <objectPr defaultSize="0" autoPict="0" r:id="rId14">
            <anchor moveWithCells="1" sizeWithCells="1">
              <from>
                <xdr:col>6</xdr:col>
                <xdr:colOff>400050</xdr:colOff>
                <xdr:row>35</xdr:row>
                <xdr:rowOff>142875</xdr:rowOff>
              </from>
              <to>
                <xdr:col>6</xdr:col>
                <xdr:colOff>704850</xdr:colOff>
                <xdr:row>36</xdr:row>
                <xdr:rowOff>304800</xdr:rowOff>
              </to>
            </anchor>
          </objectPr>
        </oleObject>
      </mc:Choice>
      <mc:Fallback>
        <oleObject progId="Equation.3" shapeId="8202" r:id="rId21"/>
      </mc:Fallback>
    </mc:AlternateContent>
    <mc:AlternateContent xmlns:mc="http://schemas.openxmlformats.org/markup-compatibility/2006">
      <mc:Choice Requires="x14">
        <oleObject progId="Equation.3" shapeId="8203" r:id="rId22">
          <objectPr defaultSize="0" autoPict="0" r:id="rId6">
            <anchor moveWithCells="1" sizeWithCells="1">
              <from>
                <xdr:col>4</xdr:col>
                <xdr:colOff>876300</xdr:colOff>
                <xdr:row>36</xdr:row>
                <xdr:rowOff>95250</xdr:rowOff>
              </from>
              <to>
                <xdr:col>4</xdr:col>
                <xdr:colOff>1143000</xdr:colOff>
                <xdr:row>36</xdr:row>
                <xdr:rowOff>247650</xdr:rowOff>
              </to>
            </anchor>
          </objectPr>
        </oleObject>
      </mc:Choice>
      <mc:Fallback>
        <oleObject progId="Equation.3" shapeId="8203" r:id="rId22"/>
      </mc:Fallback>
    </mc:AlternateContent>
    <mc:AlternateContent xmlns:mc="http://schemas.openxmlformats.org/markup-compatibility/2006">
      <mc:Choice Requires="x14">
        <oleObject progId="Equation.3" shapeId="8204" r:id="rId23">
          <objectPr defaultSize="0" autoPict="0" r:id="rId8">
            <anchor moveWithCells="1" sizeWithCells="1">
              <from>
                <xdr:col>5</xdr:col>
                <xdr:colOff>419100</xdr:colOff>
                <xdr:row>36</xdr:row>
                <xdr:rowOff>66675</xdr:rowOff>
              </from>
              <to>
                <xdr:col>5</xdr:col>
                <xdr:colOff>695325</xdr:colOff>
                <xdr:row>36</xdr:row>
                <xdr:rowOff>276225</xdr:rowOff>
              </to>
            </anchor>
          </objectPr>
        </oleObject>
      </mc:Choice>
      <mc:Fallback>
        <oleObject progId="Equation.3" shapeId="8204" r:id="rId23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G11"/>
  <sheetViews>
    <sheetView showGridLines="0" tabSelected="1" workbookViewId="0">
      <selection activeCell="E22" sqref="E22"/>
    </sheetView>
  </sheetViews>
  <sheetFormatPr baseColWidth="10" defaultColWidth="11.42578125" defaultRowHeight="12.75" x14ac:dyDescent="0.2"/>
  <cols>
    <col min="1" max="1" width="15" style="13" bestFit="1" customWidth="1"/>
    <col min="2" max="2" width="30.140625" style="13" bestFit="1" customWidth="1"/>
    <col min="3" max="4" width="12.28515625" style="13" bestFit="1" customWidth="1"/>
    <col min="5" max="5" width="19.7109375" style="13" bestFit="1" customWidth="1"/>
    <col min="6" max="6" width="7.140625" style="13" bestFit="1" customWidth="1"/>
    <col min="7" max="7" width="7.7109375" style="13" bestFit="1" customWidth="1"/>
    <col min="8" max="256" width="11.42578125" style="13"/>
    <col min="257" max="257" width="15" style="13" bestFit="1" customWidth="1"/>
    <col min="258" max="258" width="44" style="13" bestFit="1" customWidth="1"/>
    <col min="259" max="512" width="11.42578125" style="13"/>
    <col min="513" max="513" width="15" style="13" bestFit="1" customWidth="1"/>
    <col min="514" max="514" width="44" style="13" bestFit="1" customWidth="1"/>
    <col min="515" max="768" width="11.42578125" style="13"/>
    <col min="769" max="769" width="15" style="13" bestFit="1" customWidth="1"/>
    <col min="770" max="770" width="44" style="13" bestFit="1" customWidth="1"/>
    <col min="771" max="1024" width="11.42578125" style="13"/>
    <col min="1025" max="1025" width="15" style="13" bestFit="1" customWidth="1"/>
    <col min="1026" max="1026" width="44" style="13" bestFit="1" customWidth="1"/>
    <col min="1027" max="1280" width="11.42578125" style="13"/>
    <col min="1281" max="1281" width="15" style="13" bestFit="1" customWidth="1"/>
    <col min="1282" max="1282" width="44" style="13" bestFit="1" customWidth="1"/>
    <col min="1283" max="1536" width="11.42578125" style="13"/>
    <col min="1537" max="1537" width="15" style="13" bestFit="1" customWidth="1"/>
    <col min="1538" max="1538" width="44" style="13" bestFit="1" customWidth="1"/>
    <col min="1539" max="1792" width="11.42578125" style="13"/>
    <col min="1793" max="1793" width="15" style="13" bestFit="1" customWidth="1"/>
    <col min="1794" max="1794" width="44" style="13" bestFit="1" customWidth="1"/>
    <col min="1795" max="2048" width="11.42578125" style="13"/>
    <col min="2049" max="2049" width="15" style="13" bestFit="1" customWidth="1"/>
    <col min="2050" max="2050" width="44" style="13" bestFit="1" customWidth="1"/>
    <col min="2051" max="2304" width="11.42578125" style="13"/>
    <col min="2305" max="2305" width="15" style="13" bestFit="1" customWidth="1"/>
    <col min="2306" max="2306" width="44" style="13" bestFit="1" customWidth="1"/>
    <col min="2307" max="2560" width="11.42578125" style="13"/>
    <col min="2561" max="2561" width="15" style="13" bestFit="1" customWidth="1"/>
    <col min="2562" max="2562" width="44" style="13" bestFit="1" customWidth="1"/>
    <col min="2563" max="2816" width="11.42578125" style="13"/>
    <col min="2817" max="2817" width="15" style="13" bestFit="1" customWidth="1"/>
    <col min="2818" max="2818" width="44" style="13" bestFit="1" customWidth="1"/>
    <col min="2819" max="3072" width="11.42578125" style="13"/>
    <col min="3073" max="3073" width="15" style="13" bestFit="1" customWidth="1"/>
    <col min="3074" max="3074" width="44" style="13" bestFit="1" customWidth="1"/>
    <col min="3075" max="3328" width="11.42578125" style="13"/>
    <col min="3329" max="3329" width="15" style="13" bestFit="1" customWidth="1"/>
    <col min="3330" max="3330" width="44" style="13" bestFit="1" customWidth="1"/>
    <col min="3331" max="3584" width="11.42578125" style="13"/>
    <col min="3585" max="3585" width="15" style="13" bestFit="1" customWidth="1"/>
    <col min="3586" max="3586" width="44" style="13" bestFit="1" customWidth="1"/>
    <col min="3587" max="3840" width="11.42578125" style="13"/>
    <col min="3841" max="3841" width="15" style="13" bestFit="1" customWidth="1"/>
    <col min="3842" max="3842" width="44" style="13" bestFit="1" customWidth="1"/>
    <col min="3843" max="4096" width="11.42578125" style="13"/>
    <col min="4097" max="4097" width="15" style="13" bestFit="1" customWidth="1"/>
    <col min="4098" max="4098" width="44" style="13" bestFit="1" customWidth="1"/>
    <col min="4099" max="4352" width="11.42578125" style="13"/>
    <col min="4353" max="4353" width="15" style="13" bestFit="1" customWidth="1"/>
    <col min="4354" max="4354" width="44" style="13" bestFit="1" customWidth="1"/>
    <col min="4355" max="4608" width="11.42578125" style="13"/>
    <col min="4609" max="4609" width="15" style="13" bestFit="1" customWidth="1"/>
    <col min="4610" max="4610" width="44" style="13" bestFit="1" customWidth="1"/>
    <col min="4611" max="4864" width="11.42578125" style="13"/>
    <col min="4865" max="4865" width="15" style="13" bestFit="1" customWidth="1"/>
    <col min="4866" max="4866" width="44" style="13" bestFit="1" customWidth="1"/>
    <col min="4867" max="5120" width="11.42578125" style="13"/>
    <col min="5121" max="5121" width="15" style="13" bestFit="1" customWidth="1"/>
    <col min="5122" max="5122" width="44" style="13" bestFit="1" customWidth="1"/>
    <col min="5123" max="5376" width="11.42578125" style="13"/>
    <col min="5377" max="5377" width="15" style="13" bestFit="1" customWidth="1"/>
    <col min="5378" max="5378" width="44" style="13" bestFit="1" customWidth="1"/>
    <col min="5379" max="5632" width="11.42578125" style="13"/>
    <col min="5633" max="5633" width="15" style="13" bestFit="1" customWidth="1"/>
    <col min="5634" max="5634" width="44" style="13" bestFit="1" customWidth="1"/>
    <col min="5635" max="5888" width="11.42578125" style="13"/>
    <col min="5889" max="5889" width="15" style="13" bestFit="1" customWidth="1"/>
    <col min="5890" max="5890" width="44" style="13" bestFit="1" customWidth="1"/>
    <col min="5891" max="6144" width="11.42578125" style="13"/>
    <col min="6145" max="6145" width="15" style="13" bestFit="1" customWidth="1"/>
    <col min="6146" max="6146" width="44" style="13" bestFit="1" customWidth="1"/>
    <col min="6147" max="6400" width="11.42578125" style="13"/>
    <col min="6401" max="6401" width="15" style="13" bestFit="1" customWidth="1"/>
    <col min="6402" max="6402" width="44" style="13" bestFit="1" customWidth="1"/>
    <col min="6403" max="6656" width="11.42578125" style="13"/>
    <col min="6657" max="6657" width="15" style="13" bestFit="1" customWidth="1"/>
    <col min="6658" max="6658" width="44" style="13" bestFit="1" customWidth="1"/>
    <col min="6659" max="6912" width="11.42578125" style="13"/>
    <col min="6913" max="6913" width="15" style="13" bestFit="1" customWidth="1"/>
    <col min="6914" max="6914" width="44" style="13" bestFit="1" customWidth="1"/>
    <col min="6915" max="7168" width="11.42578125" style="13"/>
    <col min="7169" max="7169" width="15" style="13" bestFit="1" customWidth="1"/>
    <col min="7170" max="7170" width="44" style="13" bestFit="1" customWidth="1"/>
    <col min="7171" max="7424" width="11.42578125" style="13"/>
    <col min="7425" max="7425" width="15" style="13" bestFit="1" customWidth="1"/>
    <col min="7426" max="7426" width="44" style="13" bestFit="1" customWidth="1"/>
    <col min="7427" max="7680" width="11.42578125" style="13"/>
    <col min="7681" max="7681" width="15" style="13" bestFit="1" customWidth="1"/>
    <col min="7682" max="7682" width="44" style="13" bestFit="1" customWidth="1"/>
    <col min="7683" max="7936" width="11.42578125" style="13"/>
    <col min="7937" max="7937" width="15" style="13" bestFit="1" customWidth="1"/>
    <col min="7938" max="7938" width="44" style="13" bestFit="1" customWidth="1"/>
    <col min="7939" max="8192" width="11.42578125" style="13"/>
    <col min="8193" max="8193" width="15" style="13" bestFit="1" customWidth="1"/>
    <col min="8194" max="8194" width="44" style="13" bestFit="1" customWidth="1"/>
    <col min="8195" max="8448" width="11.42578125" style="13"/>
    <col min="8449" max="8449" width="15" style="13" bestFit="1" customWidth="1"/>
    <col min="8450" max="8450" width="44" style="13" bestFit="1" customWidth="1"/>
    <col min="8451" max="8704" width="11.42578125" style="13"/>
    <col min="8705" max="8705" width="15" style="13" bestFit="1" customWidth="1"/>
    <col min="8706" max="8706" width="44" style="13" bestFit="1" customWidth="1"/>
    <col min="8707" max="8960" width="11.42578125" style="13"/>
    <col min="8961" max="8961" width="15" style="13" bestFit="1" customWidth="1"/>
    <col min="8962" max="8962" width="44" style="13" bestFit="1" customWidth="1"/>
    <col min="8963" max="9216" width="11.42578125" style="13"/>
    <col min="9217" max="9217" width="15" style="13" bestFit="1" customWidth="1"/>
    <col min="9218" max="9218" width="44" style="13" bestFit="1" customWidth="1"/>
    <col min="9219" max="9472" width="11.42578125" style="13"/>
    <col min="9473" max="9473" width="15" style="13" bestFit="1" customWidth="1"/>
    <col min="9474" max="9474" width="44" style="13" bestFit="1" customWidth="1"/>
    <col min="9475" max="9728" width="11.42578125" style="13"/>
    <col min="9729" max="9729" width="15" style="13" bestFit="1" customWidth="1"/>
    <col min="9730" max="9730" width="44" style="13" bestFit="1" customWidth="1"/>
    <col min="9731" max="9984" width="11.42578125" style="13"/>
    <col min="9985" max="9985" width="15" style="13" bestFit="1" customWidth="1"/>
    <col min="9986" max="9986" width="44" style="13" bestFit="1" customWidth="1"/>
    <col min="9987" max="10240" width="11.42578125" style="13"/>
    <col min="10241" max="10241" width="15" style="13" bestFit="1" customWidth="1"/>
    <col min="10242" max="10242" width="44" style="13" bestFit="1" customWidth="1"/>
    <col min="10243" max="10496" width="11.42578125" style="13"/>
    <col min="10497" max="10497" width="15" style="13" bestFit="1" customWidth="1"/>
    <col min="10498" max="10498" width="44" style="13" bestFit="1" customWidth="1"/>
    <col min="10499" max="10752" width="11.42578125" style="13"/>
    <col min="10753" max="10753" width="15" style="13" bestFit="1" customWidth="1"/>
    <col min="10754" max="10754" width="44" style="13" bestFit="1" customWidth="1"/>
    <col min="10755" max="11008" width="11.42578125" style="13"/>
    <col min="11009" max="11009" width="15" style="13" bestFit="1" customWidth="1"/>
    <col min="11010" max="11010" width="44" style="13" bestFit="1" customWidth="1"/>
    <col min="11011" max="11264" width="11.42578125" style="13"/>
    <col min="11265" max="11265" width="15" style="13" bestFit="1" customWidth="1"/>
    <col min="11266" max="11266" width="44" style="13" bestFit="1" customWidth="1"/>
    <col min="11267" max="11520" width="11.42578125" style="13"/>
    <col min="11521" max="11521" width="15" style="13" bestFit="1" customWidth="1"/>
    <col min="11522" max="11522" width="44" style="13" bestFit="1" customWidth="1"/>
    <col min="11523" max="11776" width="11.42578125" style="13"/>
    <col min="11777" max="11777" width="15" style="13" bestFit="1" customWidth="1"/>
    <col min="11778" max="11778" width="44" style="13" bestFit="1" customWidth="1"/>
    <col min="11779" max="12032" width="11.42578125" style="13"/>
    <col min="12033" max="12033" width="15" style="13" bestFit="1" customWidth="1"/>
    <col min="12034" max="12034" width="44" style="13" bestFit="1" customWidth="1"/>
    <col min="12035" max="12288" width="11.42578125" style="13"/>
    <col min="12289" max="12289" width="15" style="13" bestFit="1" customWidth="1"/>
    <col min="12290" max="12290" width="44" style="13" bestFit="1" customWidth="1"/>
    <col min="12291" max="12544" width="11.42578125" style="13"/>
    <col min="12545" max="12545" width="15" style="13" bestFit="1" customWidth="1"/>
    <col min="12546" max="12546" width="44" style="13" bestFit="1" customWidth="1"/>
    <col min="12547" max="12800" width="11.42578125" style="13"/>
    <col min="12801" max="12801" width="15" style="13" bestFit="1" customWidth="1"/>
    <col min="12802" max="12802" width="44" style="13" bestFit="1" customWidth="1"/>
    <col min="12803" max="13056" width="11.42578125" style="13"/>
    <col min="13057" max="13057" width="15" style="13" bestFit="1" customWidth="1"/>
    <col min="13058" max="13058" width="44" style="13" bestFit="1" customWidth="1"/>
    <col min="13059" max="13312" width="11.42578125" style="13"/>
    <col min="13313" max="13313" width="15" style="13" bestFit="1" customWidth="1"/>
    <col min="13314" max="13314" width="44" style="13" bestFit="1" customWidth="1"/>
    <col min="13315" max="13568" width="11.42578125" style="13"/>
    <col min="13569" max="13569" width="15" style="13" bestFit="1" customWidth="1"/>
    <col min="13570" max="13570" width="44" style="13" bestFit="1" customWidth="1"/>
    <col min="13571" max="13824" width="11.42578125" style="13"/>
    <col min="13825" max="13825" width="15" style="13" bestFit="1" customWidth="1"/>
    <col min="13826" max="13826" width="44" style="13" bestFit="1" customWidth="1"/>
    <col min="13827" max="14080" width="11.42578125" style="13"/>
    <col min="14081" max="14081" width="15" style="13" bestFit="1" customWidth="1"/>
    <col min="14082" max="14082" width="44" style="13" bestFit="1" customWidth="1"/>
    <col min="14083" max="14336" width="11.42578125" style="13"/>
    <col min="14337" max="14337" width="15" style="13" bestFit="1" customWidth="1"/>
    <col min="14338" max="14338" width="44" style="13" bestFit="1" customWidth="1"/>
    <col min="14339" max="14592" width="11.42578125" style="13"/>
    <col min="14593" max="14593" width="15" style="13" bestFit="1" customWidth="1"/>
    <col min="14594" max="14594" width="44" style="13" bestFit="1" customWidth="1"/>
    <col min="14595" max="14848" width="11.42578125" style="13"/>
    <col min="14849" max="14849" width="15" style="13" bestFit="1" customWidth="1"/>
    <col min="14850" max="14850" width="44" style="13" bestFit="1" customWidth="1"/>
    <col min="14851" max="15104" width="11.42578125" style="13"/>
    <col min="15105" max="15105" width="15" style="13" bestFit="1" customWidth="1"/>
    <col min="15106" max="15106" width="44" style="13" bestFit="1" customWidth="1"/>
    <col min="15107" max="15360" width="11.42578125" style="13"/>
    <col min="15361" max="15361" width="15" style="13" bestFit="1" customWidth="1"/>
    <col min="15362" max="15362" width="44" style="13" bestFit="1" customWidth="1"/>
    <col min="15363" max="15616" width="11.42578125" style="13"/>
    <col min="15617" max="15617" width="15" style="13" bestFit="1" customWidth="1"/>
    <col min="15618" max="15618" width="44" style="13" bestFit="1" customWidth="1"/>
    <col min="15619" max="15872" width="11.42578125" style="13"/>
    <col min="15873" max="15873" width="15" style="13" bestFit="1" customWidth="1"/>
    <col min="15874" max="15874" width="44" style="13" bestFit="1" customWidth="1"/>
    <col min="15875" max="16128" width="11.42578125" style="13"/>
    <col min="16129" max="16129" width="15" style="13" bestFit="1" customWidth="1"/>
    <col min="16130" max="16130" width="44" style="13" bestFit="1" customWidth="1"/>
    <col min="16131" max="16384" width="11.42578125" style="13"/>
  </cols>
  <sheetData>
    <row r="3" spans="1:7" x14ac:dyDescent="0.2">
      <c r="C3" s="35"/>
      <c r="D3" s="35"/>
      <c r="E3" s="35"/>
      <c r="F3" s="35"/>
      <c r="G3" s="35"/>
    </row>
    <row r="4" spans="1:7" ht="27" customHeight="1" x14ac:dyDescent="0.2">
      <c r="B4" s="149" t="s">
        <v>52</v>
      </c>
      <c r="C4" s="149"/>
      <c r="D4" s="149" t="s">
        <v>18</v>
      </c>
      <c r="E4" s="149" t="s">
        <v>19</v>
      </c>
      <c r="F4" s="149" t="s">
        <v>20</v>
      </c>
      <c r="G4" s="149" t="s">
        <v>21</v>
      </c>
    </row>
    <row r="5" spans="1:7" x14ac:dyDescent="0.2">
      <c r="A5" s="35"/>
      <c r="B5" s="145" t="s">
        <v>54</v>
      </c>
      <c r="C5" s="146">
        <v>2477185</v>
      </c>
      <c r="D5" s="146">
        <v>1071583.8335963374</v>
      </c>
      <c r="E5" s="146">
        <v>2309507558087.9761</v>
      </c>
      <c r="F5" s="147">
        <v>0.87460602586732217</v>
      </c>
      <c r="G5" s="147">
        <v>-0.43016497395650188</v>
      </c>
    </row>
    <row r="6" spans="1:7" s="35" customFormat="1" x14ac:dyDescent="0.2">
      <c r="B6" s="145" t="s">
        <v>55</v>
      </c>
      <c r="C6" s="146">
        <v>1627036</v>
      </c>
      <c r="D6" s="146">
        <v>497969.27272727271</v>
      </c>
      <c r="E6" s="146">
        <v>393807713040.02271</v>
      </c>
      <c r="F6" s="147">
        <v>0.54887886855708112</v>
      </c>
      <c r="G6" s="147">
        <v>-0.18859968802620031</v>
      </c>
    </row>
    <row r="7" spans="1:7" x14ac:dyDescent="0.2">
      <c r="B7" s="145" t="s">
        <v>56</v>
      </c>
      <c r="C7" s="148" t="s">
        <v>53</v>
      </c>
      <c r="D7" s="148" t="s">
        <v>53</v>
      </c>
      <c r="E7" s="148" t="s">
        <v>53</v>
      </c>
      <c r="F7" s="148" t="s">
        <v>53</v>
      </c>
      <c r="G7" s="148" t="s">
        <v>53</v>
      </c>
    </row>
    <row r="8" spans="1:7" s="87" customFormat="1" ht="25.5" x14ac:dyDescent="0.2">
      <c r="B8" s="150" t="s">
        <v>57</v>
      </c>
      <c r="C8" s="151">
        <v>1677437.8409334517</v>
      </c>
      <c r="D8" s="151">
        <v>462492.33219231269</v>
      </c>
      <c r="E8" s="151">
        <v>334387261864.5166</v>
      </c>
      <c r="F8" s="152">
        <v>0.47726609536375159</v>
      </c>
      <c r="G8" s="152">
        <v>-0.13846274873347292</v>
      </c>
    </row>
    <row r="11" spans="1:7" x14ac:dyDescent="0.2">
      <c r="D11" s="109"/>
      <c r="E11" s="109"/>
      <c r="F11" s="127"/>
      <c r="G11" s="127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10241" r:id="rId3">
          <objectPr defaultSize="0" autoPict="0" r:id="rId4">
            <anchor moveWithCells="1" sizeWithCells="1">
              <from>
                <xdr:col>2</xdr:col>
                <xdr:colOff>342900</xdr:colOff>
                <xdr:row>2</xdr:row>
                <xdr:rowOff>152400</xdr:rowOff>
              </from>
              <to>
                <xdr:col>2</xdr:col>
                <xdr:colOff>647700</xdr:colOff>
                <xdr:row>3</xdr:row>
                <xdr:rowOff>314325</xdr:rowOff>
              </to>
            </anchor>
          </objectPr>
        </oleObject>
      </mc:Choice>
      <mc:Fallback>
        <oleObject progId="Equation.3" shapeId="10241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Coeficiente de autocorrelacion</vt:lpstr>
      <vt:lpstr>Modelos no Formales</vt:lpstr>
      <vt:lpstr>Metodos de Promedio</vt:lpstr>
      <vt:lpstr>MAE</vt:lpstr>
      <vt:lpstr>HOLT</vt:lpstr>
      <vt:lpstr>Resumen</vt:lpstr>
    </vt:vector>
  </TitlesOfParts>
  <Company>Philips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Cardenas, Ricardo</dc:creator>
  <cp:lastModifiedBy>Andre</cp:lastModifiedBy>
  <dcterms:created xsi:type="dcterms:W3CDTF">2012-07-11T18:06:38Z</dcterms:created>
  <dcterms:modified xsi:type="dcterms:W3CDTF">2012-10-17T02:00:09Z</dcterms:modified>
</cp:coreProperties>
</file>