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embeddings/oleObject21.bin" ContentType="application/vnd.openxmlformats-officedocument.oleObject"/>
  <Override PartName="/xl/embeddings/oleObject22.bin" ContentType="application/vnd.openxmlformats-officedocument.oleObject"/>
  <Override PartName="/xl/embeddings/oleObject23.bin" ContentType="application/vnd.openxmlformats-officedocument.oleObject"/>
  <Override PartName="/xl/embeddings/oleObject24.bin" ContentType="application/vnd.openxmlformats-officedocument.oleObject"/>
  <Override PartName="/xl/drawings/drawing2.xml" ContentType="application/vnd.openxmlformats-officedocument.drawing+xml"/>
  <Override PartName="/xl/embeddings/oleObject25.bin" ContentType="application/vnd.openxmlformats-officedocument.oleObject"/>
  <Override PartName="/xl/embeddings/oleObject26.bin" ContentType="application/vnd.openxmlformats-officedocument.oleObject"/>
  <Override PartName="/xl/embeddings/oleObject27.bin" ContentType="application/vnd.openxmlformats-officedocument.oleObject"/>
  <Override PartName="/xl/embeddings/oleObject28.bin" ContentType="application/vnd.openxmlformats-officedocument.oleObject"/>
  <Override PartName="/xl/embeddings/oleObject29.bin" ContentType="application/vnd.openxmlformats-officedocument.oleObject"/>
  <Override PartName="/xl/embeddings/oleObject30.bin" ContentType="application/vnd.openxmlformats-officedocument.oleObject"/>
  <Override PartName="/xl/embeddings/oleObject31.bin" ContentType="application/vnd.openxmlformats-officedocument.oleObject"/>
  <Override PartName="/xl/embeddings/oleObject32.bin" ContentType="application/vnd.openxmlformats-officedocument.oleObject"/>
  <Override PartName="/xl/embeddings/oleObject33.bin" ContentType="application/vnd.openxmlformats-officedocument.oleObject"/>
  <Override PartName="/xl/embeddings/oleObject34.bin" ContentType="application/vnd.openxmlformats-officedocument.oleObject"/>
  <Override PartName="/xl/embeddings/oleObject35.bin" ContentType="application/vnd.openxmlformats-officedocument.oleObject"/>
  <Override PartName="/xl/embeddings/oleObject36.bin" ContentType="application/vnd.openxmlformats-officedocument.oleObject"/>
  <Override PartName="/xl/embeddings/oleObject37.bin" ContentType="application/vnd.openxmlformats-officedocument.oleObject"/>
  <Override PartName="/xl/embeddings/oleObject38.bin" ContentType="application/vnd.openxmlformats-officedocument.oleObject"/>
  <Override PartName="/xl/embeddings/oleObject39.bin" ContentType="application/vnd.openxmlformats-officedocument.oleObject"/>
  <Override PartName="/xl/embeddings/oleObject40.bin" ContentType="application/vnd.openxmlformats-officedocument.oleObject"/>
  <Override PartName="/xl/embeddings/oleObject41.bin" ContentType="application/vnd.openxmlformats-officedocument.oleObject"/>
  <Override PartName="/xl/embeddings/oleObject42.bin" ContentType="application/vnd.openxmlformats-officedocument.oleObject"/>
  <Override PartName="/xl/embeddings/oleObject43.bin" ContentType="application/vnd.openxmlformats-officedocument.oleObject"/>
  <Override PartName="/xl/embeddings/oleObject44.bin" ContentType="application/vnd.openxmlformats-officedocument.oleObject"/>
  <Override PartName="/xl/embeddings/oleObject45.bin" ContentType="application/vnd.openxmlformats-officedocument.oleObject"/>
  <Override PartName="/xl/embeddings/oleObject46.bin" ContentType="application/vnd.openxmlformats-officedocument.oleObject"/>
  <Override PartName="/xl/embeddings/oleObject47.bin" ContentType="application/vnd.openxmlformats-officedocument.oleObject"/>
  <Override PartName="/xl/drawings/drawing3.xml" ContentType="application/vnd.openxmlformats-officedocument.drawing+xml"/>
  <Override PartName="/xl/embeddings/oleObject48.bin" ContentType="application/vnd.openxmlformats-officedocument.oleObject"/>
  <Override PartName="/xl/embeddings/oleObject49.bin" ContentType="application/vnd.openxmlformats-officedocument.oleObject"/>
  <Override PartName="/xl/embeddings/oleObject50.bin" ContentType="application/vnd.openxmlformats-officedocument.oleObject"/>
  <Override PartName="/xl/embeddings/oleObject51.bin" ContentType="application/vnd.openxmlformats-officedocument.oleObject"/>
  <Override PartName="/xl/embeddings/oleObject52.bin" ContentType="application/vnd.openxmlformats-officedocument.oleObject"/>
  <Override PartName="/xl/embeddings/oleObject53.bin" ContentType="application/vnd.openxmlformats-officedocument.oleObject"/>
  <Override PartName="/xl/embeddings/oleObject54.bin" ContentType="application/vnd.openxmlformats-officedocument.oleObject"/>
  <Override PartName="/xl/embeddings/oleObject55.bin" ContentType="application/vnd.openxmlformats-officedocument.oleObject"/>
  <Override PartName="/xl/embeddings/oleObject56.bin" ContentType="application/vnd.openxmlformats-officedocument.oleObject"/>
  <Override PartName="/xl/embeddings/oleObject57.bin" ContentType="application/vnd.openxmlformats-officedocument.oleObject"/>
  <Override PartName="/xl/embeddings/oleObject58.bin" ContentType="application/vnd.openxmlformats-officedocument.oleObject"/>
  <Override PartName="/xl/embeddings/oleObject59.bin" ContentType="application/vnd.openxmlformats-officedocument.oleObject"/>
  <Override PartName="/xl/embeddings/oleObject60.bin" ContentType="application/vnd.openxmlformats-officedocument.oleObject"/>
  <Override PartName="/xl/embeddings/oleObject61.bin" ContentType="application/vnd.openxmlformats-officedocument.oleObject"/>
  <Override PartName="/xl/embeddings/oleObject62.bin" ContentType="application/vnd.openxmlformats-officedocument.oleObject"/>
  <Override PartName="/xl/embeddings/oleObject63.bin" ContentType="application/vnd.openxmlformats-officedocument.oleObject"/>
  <Override PartName="/xl/drawings/drawing4.xml" ContentType="application/vnd.openxmlformats-officedocument.drawing+xml"/>
  <Override PartName="/xl/embeddings/oleObject64.bin" ContentType="application/vnd.openxmlformats-officedocument.oleObject"/>
  <Override PartName="/xl/embeddings/oleObject65.bin" ContentType="application/vnd.openxmlformats-officedocument.oleObject"/>
  <Override PartName="/xl/embeddings/oleObject66.bin" ContentType="application/vnd.openxmlformats-officedocument.oleObject"/>
  <Override PartName="/xl/embeddings/oleObject67.bin" ContentType="application/vnd.openxmlformats-officedocument.oleObject"/>
  <Override PartName="/xl/embeddings/oleObject68.bin" ContentType="application/vnd.openxmlformats-officedocument.oleObject"/>
  <Override PartName="/xl/embeddings/oleObject69.bin" ContentType="application/vnd.openxmlformats-officedocument.oleObject"/>
  <Override PartName="/xl/embeddings/oleObject70.bin" ContentType="application/vnd.openxmlformats-officedocument.oleObject"/>
  <Override PartName="/xl/embeddings/oleObject71.bin" ContentType="application/vnd.openxmlformats-officedocument.oleObject"/>
  <Override PartName="/xl/drawings/drawing5.xml" ContentType="application/vnd.openxmlformats-officedocument.drawing+xml"/>
  <Override PartName="/xl/embeddings/oleObject72.bin" ContentType="application/vnd.openxmlformats-officedocument.oleObject"/>
  <Override PartName="/xl/embeddings/oleObject73.bin" ContentType="application/vnd.openxmlformats-officedocument.oleObject"/>
  <Override PartName="/xl/embeddings/oleObject74.bin" ContentType="application/vnd.openxmlformats-officedocument.oleObject"/>
  <Override PartName="/xl/embeddings/oleObject75.bin" ContentType="application/vnd.openxmlformats-officedocument.oleObject"/>
  <Override PartName="/xl/embeddings/oleObject76.bin" ContentType="application/vnd.openxmlformats-officedocument.oleObject"/>
  <Override PartName="/xl/embeddings/oleObject77.bin" ContentType="application/vnd.openxmlformats-officedocument.oleObject"/>
  <Override PartName="/xl/embeddings/oleObject78.bin" ContentType="application/vnd.openxmlformats-officedocument.oleObject"/>
  <Override PartName="/xl/embeddings/oleObject79.bin" ContentType="application/vnd.openxmlformats-officedocument.oleObject"/>
  <Override PartName="/xl/embeddings/oleObject80.bin" ContentType="application/vnd.openxmlformats-officedocument.oleObject"/>
  <Override PartName="/xl/embeddings/oleObject81.bin" ContentType="application/vnd.openxmlformats-officedocument.oleObject"/>
  <Override PartName="/xl/embeddings/oleObject82.bin" ContentType="application/vnd.openxmlformats-officedocument.oleObject"/>
  <Override PartName="/xl/embeddings/oleObject83.bin" ContentType="application/vnd.openxmlformats-officedocument.oleObject"/>
  <Override PartName="/xl/drawings/drawing6.xml" ContentType="application/vnd.openxmlformats-officedocument.drawing+xml"/>
  <Override PartName="/xl/embeddings/oleObject84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720" yWindow="525" windowWidth="17955" windowHeight="8040" activeTab="5"/>
  </bookViews>
  <sheets>
    <sheet name="Coeficiente de autocorrelacion" sheetId="4" r:id="rId1"/>
    <sheet name="Modelos no Formales" sheetId="5" r:id="rId2"/>
    <sheet name="Metodos de Promedio" sheetId="6" r:id="rId3"/>
    <sheet name="MAE" sheetId="7" r:id="rId4"/>
    <sheet name="HOLT" sheetId="8" r:id="rId5"/>
    <sheet name="Resumen" sheetId="10" r:id="rId6"/>
  </sheets>
  <calcPr calcId="145621"/>
</workbook>
</file>

<file path=xl/calcChain.xml><?xml version="1.0" encoding="utf-8"?>
<calcChain xmlns="http://schemas.openxmlformats.org/spreadsheetml/2006/main">
  <c r="D9" i="6" l="1"/>
  <c r="D8" i="6"/>
  <c r="D7" i="6"/>
  <c r="D62" i="5" l="1"/>
  <c r="D61" i="5"/>
  <c r="D10" i="8"/>
  <c r="F11" i="8" s="1"/>
  <c r="G11" i="8" s="1"/>
  <c r="I11" i="8" s="1"/>
  <c r="D11" i="8" l="1"/>
  <c r="H11" i="8"/>
  <c r="K11" i="8"/>
  <c r="E11" i="8" l="1"/>
  <c r="F12" i="8" s="1"/>
  <c r="G12" i="8" s="1"/>
  <c r="J11" i="8"/>
  <c r="I12" i="8" l="1"/>
  <c r="K12" i="8"/>
  <c r="H12" i="8"/>
  <c r="J12" i="8" s="1"/>
  <c r="D12" i="8"/>
  <c r="E12" i="8" l="1"/>
  <c r="F13" i="8" s="1"/>
  <c r="G13" i="8" s="1"/>
  <c r="D13" i="8" l="1"/>
  <c r="E13" i="8" s="1"/>
  <c r="D14" i="8" s="1"/>
  <c r="I13" i="8"/>
  <c r="K13" i="8"/>
  <c r="H13" i="8"/>
  <c r="J13" i="8" s="1"/>
  <c r="F14" i="8" l="1"/>
  <c r="G14" i="8" s="1"/>
  <c r="K14" i="8" s="1"/>
  <c r="E14" i="8"/>
  <c r="D15" i="8" s="1"/>
  <c r="H14" i="8" l="1"/>
  <c r="J14" i="8" s="1"/>
  <c r="I14" i="8"/>
  <c r="F15" i="8"/>
  <c r="G15" i="8" s="1"/>
  <c r="K15" i="8" s="1"/>
  <c r="E15" i="8"/>
  <c r="D16" i="8" s="1"/>
  <c r="H15" i="8" l="1"/>
  <c r="J15" i="8" s="1"/>
  <c r="I15" i="8"/>
  <c r="F16" i="8"/>
  <c r="G16" i="8" s="1"/>
  <c r="I16" i="8" s="1"/>
  <c r="E16" i="8"/>
  <c r="D17" i="8" s="1"/>
  <c r="D6" i="7"/>
  <c r="D7" i="7" s="1"/>
  <c r="D27" i="6"/>
  <c r="E27" i="6" s="1"/>
  <c r="F27" i="6" s="1"/>
  <c r="H27" i="6" s="1"/>
  <c r="D28" i="6"/>
  <c r="E28" i="6" s="1"/>
  <c r="D29" i="6"/>
  <c r="E29" i="6" s="1"/>
  <c r="G29" i="6" s="1"/>
  <c r="D30" i="6"/>
  <c r="D11" i="6"/>
  <c r="E11" i="6" s="1"/>
  <c r="I11" i="6" s="1"/>
  <c r="E7" i="6"/>
  <c r="I7" i="6" s="1"/>
  <c r="D158" i="6"/>
  <c r="E170" i="6" s="1"/>
  <c r="D126" i="6"/>
  <c r="E169" i="6" s="1"/>
  <c r="D73" i="6"/>
  <c r="D93" i="6"/>
  <c r="E93" i="6" s="1"/>
  <c r="I93" i="6" s="1"/>
  <c r="D94" i="6"/>
  <c r="E168" i="6" s="1"/>
  <c r="D62" i="6"/>
  <c r="D61" i="6"/>
  <c r="E61" i="6" s="1"/>
  <c r="F61" i="6" s="1"/>
  <c r="D41" i="6"/>
  <c r="E41" i="6" s="1"/>
  <c r="G41" i="6" s="1"/>
  <c r="D40" i="6"/>
  <c r="E40" i="6" s="1"/>
  <c r="D157" i="6"/>
  <c r="E157" i="6" s="1"/>
  <c r="D156" i="6"/>
  <c r="E156" i="6" s="1"/>
  <c r="I156" i="6" s="1"/>
  <c r="D155" i="6"/>
  <c r="E155" i="6" s="1"/>
  <c r="I155" i="6" s="1"/>
  <c r="D154" i="6"/>
  <c r="E154" i="6" s="1"/>
  <c r="I154" i="6" s="1"/>
  <c r="D153" i="6"/>
  <c r="E153" i="6" s="1"/>
  <c r="D152" i="6"/>
  <c r="E152" i="6" s="1"/>
  <c r="D151" i="6"/>
  <c r="E151" i="6" s="1"/>
  <c r="F151" i="6" s="1"/>
  <c r="H151" i="6" s="1"/>
  <c r="D150" i="6"/>
  <c r="E150" i="6" s="1"/>
  <c r="D149" i="6"/>
  <c r="E149" i="6" s="1"/>
  <c r="D148" i="6"/>
  <c r="E148" i="6" s="1"/>
  <c r="I148" i="6" s="1"/>
  <c r="D147" i="6"/>
  <c r="E147" i="6" s="1"/>
  <c r="I147" i="6" s="1"/>
  <c r="D146" i="6"/>
  <c r="E146" i="6" s="1"/>
  <c r="I146" i="6" s="1"/>
  <c r="D145" i="6"/>
  <c r="E145" i="6" s="1"/>
  <c r="I145" i="6" s="1"/>
  <c r="D144" i="6"/>
  <c r="E144" i="6" s="1"/>
  <c r="D143" i="6"/>
  <c r="E143" i="6" s="1"/>
  <c r="D142" i="6"/>
  <c r="E142" i="6" s="1"/>
  <c r="D141" i="6"/>
  <c r="E141" i="6" s="1"/>
  <c r="D140" i="6"/>
  <c r="E140" i="6" s="1"/>
  <c r="I140" i="6" s="1"/>
  <c r="D139" i="6"/>
  <c r="E139" i="6" s="1"/>
  <c r="D125" i="6"/>
  <c r="E125" i="6" s="1"/>
  <c r="G125" i="6" s="1"/>
  <c r="D124" i="6"/>
  <c r="E124" i="6" s="1"/>
  <c r="F124" i="6" s="1"/>
  <c r="H124" i="6" s="1"/>
  <c r="D123" i="6"/>
  <c r="E123" i="6" s="1"/>
  <c r="D122" i="6"/>
  <c r="E122" i="6" s="1"/>
  <c r="D121" i="6"/>
  <c r="E121" i="6" s="1"/>
  <c r="D120" i="6"/>
  <c r="E120" i="6" s="1"/>
  <c r="F120" i="6" s="1"/>
  <c r="H120" i="6" s="1"/>
  <c r="D119" i="6"/>
  <c r="E119" i="6" s="1"/>
  <c r="G119" i="6" s="1"/>
  <c r="D118" i="6"/>
  <c r="E118" i="6" s="1"/>
  <c r="D117" i="6"/>
  <c r="E117" i="6" s="1"/>
  <c r="G117" i="6" s="1"/>
  <c r="D116" i="6"/>
  <c r="E116" i="6" s="1"/>
  <c r="F116" i="6" s="1"/>
  <c r="H116" i="6" s="1"/>
  <c r="D115" i="6"/>
  <c r="E115" i="6" s="1"/>
  <c r="I115" i="6" s="1"/>
  <c r="D114" i="6"/>
  <c r="E114" i="6" s="1"/>
  <c r="D113" i="6"/>
  <c r="E113" i="6" s="1"/>
  <c r="I113" i="6" s="1"/>
  <c r="D112" i="6"/>
  <c r="E112" i="6" s="1"/>
  <c r="I112" i="6" s="1"/>
  <c r="D111" i="6"/>
  <c r="E111" i="6" s="1"/>
  <c r="D110" i="6"/>
  <c r="E110" i="6" s="1"/>
  <c r="G110" i="6" s="1"/>
  <c r="D109" i="6"/>
  <c r="E109" i="6" s="1"/>
  <c r="G109" i="6" s="1"/>
  <c r="D108" i="6"/>
  <c r="E108" i="6" s="1"/>
  <c r="D107" i="6"/>
  <c r="E107" i="6" s="1"/>
  <c r="G107" i="6" s="1"/>
  <c r="D106" i="6"/>
  <c r="E106" i="6" s="1"/>
  <c r="G106" i="6" s="1"/>
  <c r="D92" i="6"/>
  <c r="E92" i="6" s="1"/>
  <c r="G92" i="6" s="1"/>
  <c r="D91" i="6"/>
  <c r="E91" i="6" s="1"/>
  <c r="I91" i="6" s="1"/>
  <c r="D90" i="6"/>
  <c r="E90" i="6" s="1"/>
  <c r="F90" i="6" s="1"/>
  <c r="H90" i="6" s="1"/>
  <c r="D89" i="6"/>
  <c r="E89" i="6" s="1"/>
  <c r="I89" i="6" s="1"/>
  <c r="D88" i="6"/>
  <c r="E88" i="6" s="1"/>
  <c r="D87" i="6"/>
  <c r="E87" i="6" s="1"/>
  <c r="I87" i="6" s="1"/>
  <c r="D86" i="6"/>
  <c r="E86" i="6" s="1"/>
  <c r="D85" i="6"/>
  <c r="E85" i="6" s="1"/>
  <c r="I85" i="6" s="1"/>
  <c r="D84" i="6"/>
  <c r="E84" i="6" s="1"/>
  <c r="D83" i="6"/>
  <c r="E83" i="6" s="1"/>
  <c r="I83" i="6" s="1"/>
  <c r="D82" i="6"/>
  <c r="E82" i="6" s="1"/>
  <c r="I82" i="6" s="1"/>
  <c r="D81" i="6"/>
  <c r="E81" i="6" s="1"/>
  <c r="I81" i="6" s="1"/>
  <c r="D80" i="6"/>
  <c r="E80" i="6" s="1"/>
  <c r="F80" i="6" s="1"/>
  <c r="H80" i="6" s="1"/>
  <c r="D79" i="6"/>
  <c r="E79" i="6" s="1"/>
  <c r="I79" i="6" s="1"/>
  <c r="D78" i="6"/>
  <c r="E78" i="6" s="1"/>
  <c r="D77" i="6"/>
  <c r="E77" i="6" s="1"/>
  <c r="I77" i="6" s="1"/>
  <c r="D76" i="6"/>
  <c r="E76" i="6" s="1"/>
  <c r="G76" i="6" s="1"/>
  <c r="D75" i="6"/>
  <c r="E75" i="6" s="1"/>
  <c r="I75" i="6" s="1"/>
  <c r="D74" i="6"/>
  <c r="E74" i="6" s="1"/>
  <c r="I74" i="6" s="1"/>
  <c r="E73" i="6"/>
  <c r="I73" i="6" s="1"/>
  <c r="E167" i="6"/>
  <c r="D60" i="6"/>
  <c r="E60" i="6" s="1"/>
  <c r="I60" i="6" s="1"/>
  <c r="D59" i="6"/>
  <c r="E59" i="6" s="1"/>
  <c r="D58" i="6"/>
  <c r="E58" i="6" s="1"/>
  <c r="I58" i="6" s="1"/>
  <c r="D57" i="6"/>
  <c r="E57" i="6" s="1"/>
  <c r="G57" i="6" s="1"/>
  <c r="D56" i="6"/>
  <c r="E56" i="6" s="1"/>
  <c r="D55" i="6"/>
  <c r="E55" i="6" s="1"/>
  <c r="G55" i="6" s="1"/>
  <c r="D54" i="6"/>
  <c r="E54" i="6" s="1"/>
  <c r="I54" i="6" s="1"/>
  <c r="D53" i="6"/>
  <c r="E53" i="6" s="1"/>
  <c r="D52" i="6"/>
  <c r="E52" i="6" s="1"/>
  <c r="I52" i="6" s="1"/>
  <c r="D51" i="6"/>
  <c r="E51" i="6" s="1"/>
  <c r="D50" i="6"/>
  <c r="E50" i="6" s="1"/>
  <c r="I50" i="6" s="1"/>
  <c r="D49" i="6"/>
  <c r="E49" i="6" s="1"/>
  <c r="G49" i="6" s="1"/>
  <c r="D48" i="6"/>
  <c r="E48" i="6" s="1"/>
  <c r="D47" i="6"/>
  <c r="E47" i="6" s="1"/>
  <c r="G47" i="6" s="1"/>
  <c r="D46" i="6"/>
  <c r="E46" i="6" s="1"/>
  <c r="I46" i="6" s="1"/>
  <c r="D45" i="6"/>
  <c r="E45" i="6" s="1"/>
  <c r="D44" i="6"/>
  <c r="E44" i="6" s="1"/>
  <c r="I44" i="6" s="1"/>
  <c r="D43" i="6"/>
  <c r="E43" i="6" s="1"/>
  <c r="D42" i="6"/>
  <c r="E42" i="6" s="1"/>
  <c r="I42" i="6" s="1"/>
  <c r="E166" i="6"/>
  <c r="D26" i="6"/>
  <c r="E26" i="6" s="1"/>
  <c r="D25" i="6"/>
  <c r="E25" i="6" s="1"/>
  <c r="G25" i="6" s="1"/>
  <c r="D24" i="6"/>
  <c r="E24" i="6" s="1"/>
  <c r="D23" i="6"/>
  <c r="E23" i="6" s="1"/>
  <c r="F23" i="6" s="1"/>
  <c r="H23" i="6" s="1"/>
  <c r="D22" i="6"/>
  <c r="E22" i="6" s="1"/>
  <c r="D21" i="6"/>
  <c r="E21" i="6" s="1"/>
  <c r="F21" i="6" s="1"/>
  <c r="H21" i="6" s="1"/>
  <c r="D20" i="6"/>
  <c r="E20" i="6" s="1"/>
  <c r="D19" i="6"/>
  <c r="E19" i="6" s="1"/>
  <c r="I19" i="6" s="1"/>
  <c r="D18" i="6"/>
  <c r="E18" i="6" s="1"/>
  <c r="D17" i="6"/>
  <c r="E17" i="6" s="1"/>
  <c r="F17" i="6" s="1"/>
  <c r="H17" i="6" s="1"/>
  <c r="D16" i="6"/>
  <c r="E16" i="6" s="1"/>
  <c r="D15" i="6"/>
  <c r="E15" i="6" s="1"/>
  <c r="I15" i="6" s="1"/>
  <c r="D14" i="6"/>
  <c r="E14" i="6" s="1"/>
  <c r="D13" i="6"/>
  <c r="E13" i="6" s="1"/>
  <c r="F13" i="6" s="1"/>
  <c r="H13" i="6" s="1"/>
  <c r="D12" i="6"/>
  <c r="E12" i="6" s="1"/>
  <c r="D10" i="6"/>
  <c r="E10" i="6" s="1"/>
  <c r="E9" i="6"/>
  <c r="G9" i="6" s="1"/>
  <c r="E8" i="6"/>
  <c r="I8" i="6" s="1"/>
  <c r="O127" i="5"/>
  <c r="D127" i="5"/>
  <c r="E134" i="5" s="1"/>
  <c r="O94" i="5"/>
  <c r="D74" i="5"/>
  <c r="E74" i="5" s="1"/>
  <c r="G74" i="5" s="1"/>
  <c r="O82" i="5"/>
  <c r="P82" i="5" s="1"/>
  <c r="R82" i="5" s="1"/>
  <c r="D94" i="5"/>
  <c r="E133" i="5" s="1"/>
  <c r="O40" i="5"/>
  <c r="P40" i="5" s="1"/>
  <c r="R40" i="5" s="1"/>
  <c r="D40" i="5"/>
  <c r="E40" i="5" s="1"/>
  <c r="G40" i="5" s="1"/>
  <c r="O62" i="5"/>
  <c r="E132" i="5" s="1"/>
  <c r="D30" i="5"/>
  <c r="E131" i="5" s="1"/>
  <c r="O126" i="5"/>
  <c r="P126" i="5" s="1"/>
  <c r="D126" i="5"/>
  <c r="E126" i="5" s="1"/>
  <c r="O125" i="5"/>
  <c r="P125" i="5" s="1"/>
  <c r="T125" i="5" s="1"/>
  <c r="D125" i="5"/>
  <c r="E125" i="5" s="1"/>
  <c r="I125" i="5" s="1"/>
  <c r="O124" i="5"/>
  <c r="P124" i="5" s="1"/>
  <c r="D124" i="5"/>
  <c r="E124" i="5" s="1"/>
  <c r="I124" i="5" s="1"/>
  <c r="O123" i="5"/>
  <c r="P123" i="5" s="1"/>
  <c r="D123" i="5"/>
  <c r="E123" i="5" s="1"/>
  <c r="O122" i="5"/>
  <c r="P122" i="5" s="1"/>
  <c r="D122" i="5"/>
  <c r="E122" i="5" s="1"/>
  <c r="O121" i="5"/>
  <c r="P121" i="5" s="1"/>
  <c r="D121" i="5"/>
  <c r="E121" i="5" s="1"/>
  <c r="I121" i="5" s="1"/>
  <c r="O120" i="5"/>
  <c r="P120" i="5" s="1"/>
  <c r="T120" i="5" s="1"/>
  <c r="D120" i="5"/>
  <c r="E120" i="5" s="1"/>
  <c r="I120" i="5" s="1"/>
  <c r="O119" i="5"/>
  <c r="P119" i="5" s="1"/>
  <c r="D119" i="5"/>
  <c r="E119" i="5" s="1"/>
  <c r="I119" i="5" s="1"/>
  <c r="O118" i="5"/>
  <c r="P118" i="5" s="1"/>
  <c r="T118" i="5" s="1"/>
  <c r="D118" i="5"/>
  <c r="E118" i="5" s="1"/>
  <c r="O117" i="5"/>
  <c r="P117" i="5" s="1"/>
  <c r="T117" i="5" s="1"/>
  <c r="D117" i="5"/>
  <c r="E117" i="5" s="1"/>
  <c r="F117" i="5" s="1"/>
  <c r="H117" i="5" s="1"/>
  <c r="O116" i="5"/>
  <c r="P116" i="5" s="1"/>
  <c r="Q116" i="5" s="1"/>
  <c r="S116" i="5" s="1"/>
  <c r="D116" i="5"/>
  <c r="E116" i="5" s="1"/>
  <c r="I116" i="5" s="1"/>
  <c r="D115" i="5"/>
  <c r="E115" i="5" s="1"/>
  <c r="F115" i="5" s="1"/>
  <c r="H115" i="5" s="1"/>
  <c r="D114" i="5"/>
  <c r="E114" i="5" s="1"/>
  <c r="I114" i="5" s="1"/>
  <c r="D113" i="5"/>
  <c r="E113" i="5" s="1"/>
  <c r="D112" i="5"/>
  <c r="E112" i="5" s="1"/>
  <c r="D111" i="5"/>
  <c r="E111" i="5" s="1"/>
  <c r="I111" i="5" s="1"/>
  <c r="D110" i="5"/>
  <c r="E110" i="5" s="1"/>
  <c r="I110" i="5" s="1"/>
  <c r="D109" i="5"/>
  <c r="E109" i="5" s="1"/>
  <c r="I109" i="5" s="1"/>
  <c r="D108" i="5"/>
  <c r="E108" i="5" s="1"/>
  <c r="I108" i="5" s="1"/>
  <c r="O93" i="5"/>
  <c r="P93" i="5" s="1"/>
  <c r="D93" i="5"/>
  <c r="E93" i="5" s="1"/>
  <c r="I93" i="5" s="1"/>
  <c r="O92" i="5"/>
  <c r="P92" i="5" s="1"/>
  <c r="T92" i="5" s="1"/>
  <c r="D92" i="5"/>
  <c r="E92" i="5" s="1"/>
  <c r="I92" i="5" s="1"/>
  <c r="O91" i="5"/>
  <c r="P91" i="5" s="1"/>
  <c r="T91" i="5" s="1"/>
  <c r="D91" i="5"/>
  <c r="E91" i="5" s="1"/>
  <c r="O90" i="5"/>
  <c r="P90" i="5" s="1"/>
  <c r="Q90" i="5" s="1"/>
  <c r="S90" i="5" s="1"/>
  <c r="D90" i="5"/>
  <c r="E90" i="5" s="1"/>
  <c r="O89" i="5"/>
  <c r="P89" i="5" s="1"/>
  <c r="D89" i="5"/>
  <c r="E89" i="5" s="1"/>
  <c r="O88" i="5"/>
  <c r="P88" i="5" s="1"/>
  <c r="Q88" i="5" s="1"/>
  <c r="S88" i="5" s="1"/>
  <c r="D88" i="5"/>
  <c r="E88" i="5" s="1"/>
  <c r="G88" i="5" s="1"/>
  <c r="O87" i="5"/>
  <c r="P87" i="5" s="1"/>
  <c r="D87" i="5"/>
  <c r="E87" i="5" s="1"/>
  <c r="O86" i="5"/>
  <c r="P86" i="5" s="1"/>
  <c r="R86" i="5" s="1"/>
  <c r="D86" i="5"/>
  <c r="E86" i="5" s="1"/>
  <c r="G86" i="5" s="1"/>
  <c r="O85" i="5"/>
  <c r="P85" i="5" s="1"/>
  <c r="D85" i="5"/>
  <c r="E85" i="5" s="1"/>
  <c r="G85" i="5" s="1"/>
  <c r="O84" i="5"/>
  <c r="P84" i="5" s="1"/>
  <c r="R84" i="5" s="1"/>
  <c r="D84" i="5"/>
  <c r="E84" i="5" s="1"/>
  <c r="G84" i="5" s="1"/>
  <c r="O83" i="5"/>
  <c r="P83" i="5" s="1"/>
  <c r="D83" i="5"/>
  <c r="E83" i="5" s="1"/>
  <c r="D82" i="5"/>
  <c r="E82" i="5" s="1"/>
  <c r="G82" i="5" s="1"/>
  <c r="D81" i="5"/>
  <c r="E81" i="5" s="1"/>
  <c r="G81" i="5" s="1"/>
  <c r="D80" i="5"/>
  <c r="E80" i="5" s="1"/>
  <c r="G80" i="5" s="1"/>
  <c r="D79" i="5"/>
  <c r="E79" i="5" s="1"/>
  <c r="D78" i="5"/>
  <c r="E78" i="5" s="1"/>
  <c r="G78" i="5" s="1"/>
  <c r="D77" i="5"/>
  <c r="E77" i="5" s="1"/>
  <c r="D76" i="5"/>
  <c r="E76" i="5" s="1"/>
  <c r="D75" i="5"/>
  <c r="E75" i="5" s="1"/>
  <c r="G75" i="5" s="1"/>
  <c r="O61" i="5"/>
  <c r="P61" i="5" s="1"/>
  <c r="T61" i="5" s="1"/>
  <c r="E61" i="5"/>
  <c r="O60" i="5"/>
  <c r="P60" i="5" s="1"/>
  <c r="T60" i="5" s="1"/>
  <c r="D60" i="5"/>
  <c r="E60" i="5" s="1"/>
  <c r="I60" i="5" s="1"/>
  <c r="O59" i="5"/>
  <c r="P59" i="5" s="1"/>
  <c r="D59" i="5"/>
  <c r="E59" i="5" s="1"/>
  <c r="O58" i="5"/>
  <c r="P58" i="5" s="1"/>
  <c r="D58" i="5"/>
  <c r="E58" i="5" s="1"/>
  <c r="O57" i="5"/>
  <c r="P57" i="5" s="1"/>
  <c r="T57" i="5" s="1"/>
  <c r="D57" i="5"/>
  <c r="E57" i="5" s="1"/>
  <c r="O56" i="5"/>
  <c r="P56" i="5" s="1"/>
  <c r="T56" i="5" s="1"/>
  <c r="D56" i="5"/>
  <c r="E56" i="5" s="1"/>
  <c r="O55" i="5"/>
  <c r="P55" i="5" s="1"/>
  <c r="D55" i="5"/>
  <c r="E55" i="5" s="1"/>
  <c r="O54" i="5"/>
  <c r="P54" i="5" s="1"/>
  <c r="D54" i="5"/>
  <c r="E54" i="5" s="1"/>
  <c r="O53" i="5"/>
  <c r="P53" i="5" s="1"/>
  <c r="T53" i="5" s="1"/>
  <c r="D53" i="5"/>
  <c r="E53" i="5" s="1"/>
  <c r="O52" i="5"/>
  <c r="P52" i="5" s="1"/>
  <c r="T52" i="5" s="1"/>
  <c r="D52" i="5"/>
  <c r="E52" i="5" s="1"/>
  <c r="I52" i="5" s="1"/>
  <c r="O51" i="5"/>
  <c r="P51" i="5" s="1"/>
  <c r="D51" i="5"/>
  <c r="E51" i="5" s="1"/>
  <c r="O50" i="5"/>
  <c r="P50" i="5" s="1"/>
  <c r="T50" i="5" s="1"/>
  <c r="D50" i="5"/>
  <c r="E50" i="5" s="1"/>
  <c r="O49" i="5"/>
  <c r="P49" i="5" s="1"/>
  <c r="D49" i="5"/>
  <c r="E49" i="5" s="1"/>
  <c r="O48" i="5"/>
  <c r="P48" i="5" s="1"/>
  <c r="T48" i="5" s="1"/>
  <c r="D48" i="5"/>
  <c r="E48" i="5" s="1"/>
  <c r="O47" i="5"/>
  <c r="P47" i="5" s="1"/>
  <c r="D47" i="5"/>
  <c r="E47" i="5" s="1"/>
  <c r="O46" i="5"/>
  <c r="P46" i="5" s="1"/>
  <c r="R46" i="5" s="1"/>
  <c r="D46" i="5"/>
  <c r="E46" i="5" s="1"/>
  <c r="O45" i="5"/>
  <c r="P45" i="5" s="1"/>
  <c r="R45" i="5" s="1"/>
  <c r="D45" i="5"/>
  <c r="E45" i="5" s="1"/>
  <c r="O44" i="5"/>
  <c r="P44" i="5" s="1"/>
  <c r="D44" i="5"/>
  <c r="E44" i="5" s="1"/>
  <c r="I44" i="5" s="1"/>
  <c r="O43" i="5"/>
  <c r="P43" i="5" s="1"/>
  <c r="D43" i="5"/>
  <c r="E43" i="5" s="1"/>
  <c r="I43" i="5" s="1"/>
  <c r="O42" i="5"/>
  <c r="P42" i="5" s="1"/>
  <c r="R42" i="5" s="1"/>
  <c r="D42" i="5"/>
  <c r="E42" i="5" s="1"/>
  <c r="O41" i="5"/>
  <c r="P41" i="5" s="1"/>
  <c r="R41" i="5" s="1"/>
  <c r="D41" i="5"/>
  <c r="E41" i="5" s="1"/>
  <c r="D29" i="5"/>
  <c r="E29" i="5" s="1"/>
  <c r="I29" i="5" s="1"/>
  <c r="D28" i="5"/>
  <c r="E28" i="5" s="1"/>
  <c r="D27" i="5"/>
  <c r="E27" i="5" s="1"/>
  <c r="D26" i="5"/>
  <c r="E26" i="5" s="1"/>
  <c r="D25" i="5"/>
  <c r="E25" i="5" s="1"/>
  <c r="D24" i="5"/>
  <c r="E24" i="5" s="1"/>
  <c r="D23" i="5"/>
  <c r="E23" i="5" s="1"/>
  <c r="D22" i="5"/>
  <c r="E22" i="5" s="1"/>
  <c r="D21" i="5"/>
  <c r="E21" i="5" s="1"/>
  <c r="I21" i="5" s="1"/>
  <c r="D20" i="5"/>
  <c r="E20" i="5" s="1"/>
  <c r="D19" i="5"/>
  <c r="E19" i="5" s="1"/>
  <c r="D18" i="5"/>
  <c r="E18" i="5" s="1"/>
  <c r="D17" i="5"/>
  <c r="E17" i="5" s="1"/>
  <c r="D16" i="5"/>
  <c r="E16" i="5" s="1"/>
  <c r="D15" i="5"/>
  <c r="E15" i="5" s="1"/>
  <c r="D14" i="5"/>
  <c r="E14" i="5" s="1"/>
  <c r="D13" i="5"/>
  <c r="E13" i="5" s="1"/>
  <c r="I13" i="5" s="1"/>
  <c r="D12" i="5"/>
  <c r="E12" i="5" s="1"/>
  <c r="D11" i="5"/>
  <c r="E11" i="5" s="1"/>
  <c r="D10" i="5"/>
  <c r="E10" i="5" s="1"/>
  <c r="D9" i="5"/>
  <c r="E9" i="5" s="1"/>
  <c r="D8" i="5"/>
  <c r="E8" i="5" s="1"/>
  <c r="D7" i="5"/>
  <c r="E7" i="5" s="1"/>
  <c r="D12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74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41" i="4"/>
  <c r="C31" i="4"/>
  <c r="E8" i="4" s="1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8" i="4"/>
  <c r="C127" i="4"/>
  <c r="C95" i="4"/>
  <c r="C63" i="4"/>
  <c r="H16" i="8" l="1"/>
  <c r="J16" i="8" s="1"/>
  <c r="K16" i="8"/>
  <c r="E17" i="8"/>
  <c r="D18" i="8" s="1"/>
  <c r="F17" i="8"/>
  <c r="G17" i="8" s="1"/>
  <c r="D8" i="7"/>
  <c r="E8" i="7" s="1"/>
  <c r="I8" i="7" s="1"/>
  <c r="E7" i="7"/>
  <c r="F7" i="7" s="1"/>
  <c r="I9" i="6"/>
  <c r="G54" i="6"/>
  <c r="F47" i="6"/>
  <c r="H47" i="6" s="1"/>
  <c r="G145" i="6"/>
  <c r="F7" i="6"/>
  <c r="G7" i="6"/>
  <c r="G82" i="6"/>
  <c r="F145" i="6"/>
  <c r="H145" i="6" s="1"/>
  <c r="F82" i="6"/>
  <c r="H82" i="6" s="1"/>
  <c r="G155" i="6"/>
  <c r="G46" i="6"/>
  <c r="F55" i="6"/>
  <c r="H55" i="6" s="1"/>
  <c r="I78" i="6"/>
  <c r="G78" i="6"/>
  <c r="F78" i="6"/>
  <c r="H78" i="6" s="1"/>
  <c r="I40" i="6"/>
  <c r="G40" i="6"/>
  <c r="F40" i="6"/>
  <c r="I48" i="6"/>
  <c r="G48" i="6"/>
  <c r="F48" i="6"/>
  <c r="H48" i="6" s="1"/>
  <c r="I56" i="6"/>
  <c r="G56" i="6"/>
  <c r="F56" i="6"/>
  <c r="H56" i="6" s="1"/>
  <c r="I84" i="6"/>
  <c r="F84" i="6"/>
  <c r="H84" i="6" s="1"/>
  <c r="I86" i="6"/>
  <c r="G86" i="6"/>
  <c r="F86" i="6"/>
  <c r="H86" i="6" s="1"/>
  <c r="I88" i="6"/>
  <c r="G88" i="6"/>
  <c r="F88" i="6"/>
  <c r="H88" i="6" s="1"/>
  <c r="G114" i="6"/>
  <c r="F114" i="6"/>
  <c r="H114" i="6" s="1"/>
  <c r="I139" i="6"/>
  <c r="G139" i="6"/>
  <c r="F139" i="6"/>
  <c r="H139" i="6" s="1"/>
  <c r="G84" i="6"/>
  <c r="G118" i="6"/>
  <c r="I118" i="6"/>
  <c r="F118" i="6"/>
  <c r="H118" i="6" s="1"/>
  <c r="F74" i="6"/>
  <c r="H74" i="6" s="1"/>
  <c r="I76" i="6"/>
  <c r="F76" i="6"/>
  <c r="H76" i="6" s="1"/>
  <c r="I80" i="6"/>
  <c r="G80" i="6"/>
  <c r="G74" i="6"/>
  <c r="I90" i="6"/>
  <c r="G90" i="6"/>
  <c r="I92" i="6"/>
  <c r="F92" i="6"/>
  <c r="H92" i="6" s="1"/>
  <c r="G111" i="6"/>
  <c r="I111" i="6"/>
  <c r="F111" i="6"/>
  <c r="H111" i="6" s="1"/>
  <c r="G120" i="6"/>
  <c r="I120" i="6"/>
  <c r="I153" i="6"/>
  <c r="G153" i="6"/>
  <c r="F153" i="6"/>
  <c r="H153" i="6" s="1"/>
  <c r="F113" i="6"/>
  <c r="H113" i="6" s="1"/>
  <c r="F115" i="6"/>
  <c r="H115" i="6" s="1"/>
  <c r="F147" i="6"/>
  <c r="H147" i="6" s="1"/>
  <c r="F46" i="6"/>
  <c r="H46" i="6" s="1"/>
  <c r="F54" i="6"/>
  <c r="H54" i="6" s="1"/>
  <c r="G113" i="6"/>
  <c r="G115" i="6"/>
  <c r="G147" i="6"/>
  <c r="F155" i="6"/>
  <c r="H155" i="6" s="1"/>
  <c r="F12" i="6"/>
  <c r="H12" i="6" s="1"/>
  <c r="I12" i="6"/>
  <c r="G12" i="6"/>
  <c r="F20" i="6"/>
  <c r="H20" i="6" s="1"/>
  <c r="I20" i="6"/>
  <c r="G20" i="6"/>
  <c r="F28" i="6"/>
  <c r="H28" i="6" s="1"/>
  <c r="I28" i="6"/>
  <c r="G28" i="6"/>
  <c r="G43" i="6"/>
  <c r="I43" i="6"/>
  <c r="F43" i="6"/>
  <c r="H43" i="6" s="1"/>
  <c r="G51" i="6"/>
  <c r="I51" i="6"/>
  <c r="F51" i="6"/>
  <c r="H51" i="6" s="1"/>
  <c r="G59" i="6"/>
  <c r="I59" i="6"/>
  <c r="F59" i="6"/>
  <c r="H59" i="6" s="1"/>
  <c r="F8" i="6"/>
  <c r="H8" i="6" s="1"/>
  <c r="F10" i="6"/>
  <c r="H10" i="6" s="1"/>
  <c r="G10" i="6"/>
  <c r="I10" i="6"/>
  <c r="F18" i="6"/>
  <c r="H18" i="6" s="1"/>
  <c r="G18" i="6"/>
  <c r="I18" i="6"/>
  <c r="F26" i="6"/>
  <c r="H26" i="6" s="1"/>
  <c r="G26" i="6"/>
  <c r="I26" i="6"/>
  <c r="G8" i="6"/>
  <c r="F16" i="6"/>
  <c r="H16" i="6" s="1"/>
  <c r="I16" i="6"/>
  <c r="G16" i="6"/>
  <c r="F24" i="6"/>
  <c r="H24" i="6" s="1"/>
  <c r="I24" i="6"/>
  <c r="G24" i="6"/>
  <c r="G45" i="6"/>
  <c r="F45" i="6"/>
  <c r="H45" i="6" s="1"/>
  <c r="I45" i="6"/>
  <c r="G53" i="6"/>
  <c r="F53" i="6"/>
  <c r="H53" i="6" s="1"/>
  <c r="I53" i="6"/>
  <c r="G61" i="6"/>
  <c r="H61" i="6"/>
  <c r="I61" i="6"/>
  <c r="F14" i="6"/>
  <c r="H14" i="6" s="1"/>
  <c r="G14" i="6"/>
  <c r="I14" i="6"/>
  <c r="F22" i="6"/>
  <c r="H22" i="6" s="1"/>
  <c r="G22" i="6"/>
  <c r="I22" i="6"/>
  <c r="I13" i="6"/>
  <c r="I17" i="6"/>
  <c r="I21" i="6"/>
  <c r="I25" i="6"/>
  <c r="I29" i="6"/>
  <c r="F123" i="6"/>
  <c r="H123" i="6" s="1"/>
  <c r="I123" i="6"/>
  <c r="I143" i="6"/>
  <c r="G143" i="6"/>
  <c r="F9" i="6"/>
  <c r="H9" i="6" s="1"/>
  <c r="F11" i="6"/>
  <c r="H11" i="6" s="1"/>
  <c r="F15" i="6"/>
  <c r="H15" i="6" s="1"/>
  <c r="F19" i="6"/>
  <c r="H19" i="6" s="1"/>
  <c r="F25" i="6"/>
  <c r="H25" i="6" s="1"/>
  <c r="F29" i="6"/>
  <c r="H29" i="6" s="1"/>
  <c r="F41" i="6"/>
  <c r="H41" i="6" s="1"/>
  <c r="F42" i="6"/>
  <c r="H42" i="6" s="1"/>
  <c r="F49" i="6"/>
  <c r="H49" i="6" s="1"/>
  <c r="F50" i="6"/>
  <c r="H50" i="6" s="1"/>
  <c r="F109" i="6"/>
  <c r="H109" i="6" s="1"/>
  <c r="F121" i="6"/>
  <c r="H121" i="6" s="1"/>
  <c r="I121" i="6"/>
  <c r="G121" i="6"/>
  <c r="I141" i="6"/>
  <c r="G141" i="6"/>
  <c r="F141" i="6"/>
  <c r="H141" i="6" s="1"/>
  <c r="G11" i="6"/>
  <c r="G13" i="6"/>
  <c r="G15" i="6"/>
  <c r="G17" i="6"/>
  <c r="G19" i="6"/>
  <c r="G21" i="6"/>
  <c r="G23" i="6"/>
  <c r="G27" i="6"/>
  <c r="G42" i="6"/>
  <c r="F44" i="6"/>
  <c r="H44" i="6" s="1"/>
  <c r="I47" i="6"/>
  <c r="G50" i="6"/>
  <c r="F52" i="6"/>
  <c r="H52" i="6" s="1"/>
  <c r="I55" i="6"/>
  <c r="G58" i="6"/>
  <c r="F60" i="6"/>
  <c r="H60" i="6" s="1"/>
  <c r="F107" i="6"/>
  <c r="H107" i="6" s="1"/>
  <c r="I109" i="6"/>
  <c r="G112" i="6"/>
  <c r="F112" i="6"/>
  <c r="H112" i="6" s="1"/>
  <c r="I23" i="6"/>
  <c r="I27" i="6"/>
  <c r="F108" i="6"/>
  <c r="H108" i="6" s="1"/>
  <c r="I108" i="6"/>
  <c r="I151" i="6"/>
  <c r="G151" i="6"/>
  <c r="F57" i="6"/>
  <c r="H57" i="6" s="1"/>
  <c r="F58" i="6"/>
  <c r="H58" i="6" s="1"/>
  <c r="F106" i="6"/>
  <c r="I106" i="6"/>
  <c r="G108" i="6"/>
  <c r="G116" i="6"/>
  <c r="I116" i="6"/>
  <c r="G123" i="6"/>
  <c r="F143" i="6"/>
  <c r="H143" i="6" s="1"/>
  <c r="I149" i="6"/>
  <c r="G149" i="6"/>
  <c r="F149" i="6"/>
  <c r="H149" i="6" s="1"/>
  <c r="I157" i="6"/>
  <c r="G157" i="6"/>
  <c r="F157" i="6"/>
  <c r="H157" i="6" s="1"/>
  <c r="I41" i="6"/>
  <c r="G44" i="6"/>
  <c r="I49" i="6"/>
  <c r="G52" i="6"/>
  <c r="I57" i="6"/>
  <c r="G60" i="6"/>
  <c r="G73" i="6"/>
  <c r="F73" i="6"/>
  <c r="G75" i="6"/>
  <c r="F75" i="6"/>
  <c r="H75" i="6" s="1"/>
  <c r="G77" i="6"/>
  <c r="F77" i="6"/>
  <c r="H77" i="6" s="1"/>
  <c r="G79" i="6"/>
  <c r="F79" i="6"/>
  <c r="H79" i="6" s="1"/>
  <c r="G81" i="6"/>
  <c r="F81" i="6"/>
  <c r="H81" i="6" s="1"/>
  <c r="G83" i="6"/>
  <c r="F83" i="6"/>
  <c r="H83" i="6" s="1"/>
  <c r="G85" i="6"/>
  <c r="F85" i="6"/>
  <c r="H85" i="6" s="1"/>
  <c r="G87" i="6"/>
  <c r="F87" i="6"/>
  <c r="H87" i="6" s="1"/>
  <c r="G89" i="6"/>
  <c r="F89" i="6"/>
  <c r="H89" i="6" s="1"/>
  <c r="G91" i="6"/>
  <c r="F91" i="6"/>
  <c r="H91" i="6" s="1"/>
  <c r="G93" i="6"/>
  <c r="F93" i="6"/>
  <c r="H93" i="6" s="1"/>
  <c r="I107" i="6"/>
  <c r="F110" i="6"/>
  <c r="H110" i="6" s="1"/>
  <c r="I110" i="6"/>
  <c r="G122" i="6"/>
  <c r="I122" i="6"/>
  <c r="F122" i="6"/>
  <c r="H122" i="6" s="1"/>
  <c r="G124" i="6"/>
  <c r="I124" i="6"/>
  <c r="G140" i="6"/>
  <c r="F140" i="6"/>
  <c r="H140" i="6" s="1"/>
  <c r="G142" i="6"/>
  <c r="F142" i="6"/>
  <c r="H142" i="6" s="1"/>
  <c r="I142" i="6"/>
  <c r="G144" i="6"/>
  <c r="F144" i="6"/>
  <c r="H144" i="6" s="1"/>
  <c r="I144" i="6"/>
  <c r="G148" i="6"/>
  <c r="F148" i="6"/>
  <c r="H148" i="6" s="1"/>
  <c r="G150" i="6"/>
  <c r="F150" i="6"/>
  <c r="H150" i="6" s="1"/>
  <c r="I150" i="6"/>
  <c r="G152" i="6"/>
  <c r="F152" i="6"/>
  <c r="H152" i="6" s="1"/>
  <c r="I152" i="6"/>
  <c r="G156" i="6"/>
  <c r="F156" i="6"/>
  <c r="H156" i="6" s="1"/>
  <c r="I114" i="6"/>
  <c r="F119" i="6"/>
  <c r="H119" i="6" s="1"/>
  <c r="I119" i="6"/>
  <c r="F117" i="6"/>
  <c r="H117" i="6" s="1"/>
  <c r="I117" i="6"/>
  <c r="F125" i="6"/>
  <c r="H125" i="6" s="1"/>
  <c r="I125" i="6"/>
  <c r="G146" i="6"/>
  <c r="F146" i="6"/>
  <c r="H146" i="6" s="1"/>
  <c r="G154" i="6"/>
  <c r="F154" i="6"/>
  <c r="H154" i="6" s="1"/>
  <c r="F108" i="5"/>
  <c r="G108" i="5"/>
  <c r="F120" i="5"/>
  <c r="H120" i="5" s="1"/>
  <c r="G121" i="5"/>
  <c r="G120" i="5"/>
  <c r="G119" i="5"/>
  <c r="Q50" i="5"/>
  <c r="S50" i="5" s="1"/>
  <c r="Q91" i="5"/>
  <c r="S91" i="5" s="1"/>
  <c r="R50" i="5"/>
  <c r="R91" i="5"/>
  <c r="T54" i="5"/>
  <c r="Q54" i="5"/>
  <c r="S54" i="5" s="1"/>
  <c r="R54" i="5"/>
  <c r="R85" i="5"/>
  <c r="Q85" i="5"/>
  <c r="S85" i="5" s="1"/>
  <c r="T85" i="5"/>
  <c r="G41" i="5"/>
  <c r="I41" i="5"/>
  <c r="F41" i="5"/>
  <c r="H41" i="5" s="1"/>
  <c r="G58" i="5"/>
  <c r="F58" i="5"/>
  <c r="H58" i="5" s="1"/>
  <c r="I11" i="5"/>
  <c r="G11" i="5"/>
  <c r="F11" i="5"/>
  <c r="H11" i="5" s="1"/>
  <c r="I19" i="5"/>
  <c r="G19" i="5"/>
  <c r="F19" i="5"/>
  <c r="H19" i="5" s="1"/>
  <c r="I27" i="5"/>
  <c r="G27" i="5"/>
  <c r="F27" i="5"/>
  <c r="H27" i="5" s="1"/>
  <c r="T49" i="5"/>
  <c r="Q49" i="5"/>
  <c r="S49" i="5" s="1"/>
  <c r="R49" i="5"/>
  <c r="T58" i="5"/>
  <c r="R58" i="5"/>
  <c r="Q58" i="5"/>
  <c r="S58" i="5" s="1"/>
  <c r="G79" i="5"/>
  <c r="F79" i="5"/>
  <c r="H79" i="5" s="1"/>
  <c r="I79" i="5"/>
  <c r="G50" i="5"/>
  <c r="F50" i="5"/>
  <c r="H50" i="5" s="1"/>
  <c r="G54" i="5"/>
  <c r="F54" i="5"/>
  <c r="H54" i="5" s="1"/>
  <c r="F110" i="5"/>
  <c r="H110" i="5" s="1"/>
  <c r="F124" i="5"/>
  <c r="H124" i="5" s="1"/>
  <c r="G125" i="5"/>
  <c r="Q53" i="5"/>
  <c r="S53" i="5" s="1"/>
  <c r="Q57" i="5"/>
  <c r="S57" i="5" s="1"/>
  <c r="Q61" i="5"/>
  <c r="S61" i="5" s="1"/>
  <c r="I81" i="5"/>
  <c r="T84" i="5"/>
  <c r="Q92" i="5"/>
  <c r="S92" i="5" s="1"/>
  <c r="G110" i="5"/>
  <c r="F116" i="5"/>
  <c r="H116" i="5" s="1"/>
  <c r="G124" i="5"/>
  <c r="F81" i="5"/>
  <c r="H81" i="5" s="1"/>
  <c r="Q84" i="5"/>
  <c r="S84" i="5" s="1"/>
  <c r="G114" i="5"/>
  <c r="R53" i="5"/>
  <c r="R57" i="5"/>
  <c r="R61" i="5"/>
  <c r="R92" i="5"/>
  <c r="G116" i="5"/>
  <c r="I9" i="5"/>
  <c r="F9" i="5"/>
  <c r="H9" i="5" s="1"/>
  <c r="G9" i="5"/>
  <c r="I17" i="5"/>
  <c r="F17" i="5"/>
  <c r="H17" i="5" s="1"/>
  <c r="G17" i="5"/>
  <c r="I25" i="5"/>
  <c r="F25" i="5"/>
  <c r="H25" i="5" s="1"/>
  <c r="G25" i="5"/>
  <c r="I7" i="5"/>
  <c r="G7" i="5"/>
  <c r="F7" i="5"/>
  <c r="H7" i="5" s="1"/>
  <c r="I15" i="5"/>
  <c r="G15" i="5"/>
  <c r="F15" i="5"/>
  <c r="H15" i="5" s="1"/>
  <c r="I23" i="5"/>
  <c r="G23" i="5"/>
  <c r="F23" i="5"/>
  <c r="H23" i="5" s="1"/>
  <c r="F13" i="5"/>
  <c r="H13" i="5" s="1"/>
  <c r="F21" i="5"/>
  <c r="H21" i="5" s="1"/>
  <c r="F29" i="5"/>
  <c r="H29" i="5" s="1"/>
  <c r="G13" i="5"/>
  <c r="G21" i="5"/>
  <c r="G29" i="5"/>
  <c r="G8" i="5"/>
  <c r="F8" i="5"/>
  <c r="H8" i="5" s="1"/>
  <c r="I8" i="5"/>
  <c r="G24" i="5"/>
  <c r="F24" i="5"/>
  <c r="H24" i="5" s="1"/>
  <c r="I24" i="5"/>
  <c r="G18" i="5"/>
  <c r="F18" i="5"/>
  <c r="H18" i="5" s="1"/>
  <c r="I18" i="5"/>
  <c r="G26" i="5"/>
  <c r="F26" i="5"/>
  <c r="H26" i="5" s="1"/>
  <c r="I26" i="5"/>
  <c r="G12" i="5"/>
  <c r="F12" i="5"/>
  <c r="H12" i="5" s="1"/>
  <c r="I12" i="5"/>
  <c r="G20" i="5"/>
  <c r="F20" i="5"/>
  <c r="H20" i="5" s="1"/>
  <c r="I20" i="5"/>
  <c r="G28" i="5"/>
  <c r="F28" i="5"/>
  <c r="H28" i="5" s="1"/>
  <c r="I28" i="5"/>
  <c r="G16" i="5"/>
  <c r="F16" i="5"/>
  <c r="H16" i="5" s="1"/>
  <c r="I16" i="5"/>
  <c r="G10" i="5"/>
  <c r="F10" i="5"/>
  <c r="H10" i="5" s="1"/>
  <c r="I10" i="5"/>
  <c r="G14" i="5"/>
  <c r="F14" i="5"/>
  <c r="H14" i="5" s="1"/>
  <c r="I14" i="5"/>
  <c r="G22" i="5"/>
  <c r="F22" i="5"/>
  <c r="H22" i="5" s="1"/>
  <c r="I22" i="5"/>
  <c r="G48" i="5"/>
  <c r="F48" i="5"/>
  <c r="H48" i="5" s="1"/>
  <c r="G89" i="5"/>
  <c r="F89" i="5"/>
  <c r="H89" i="5" s="1"/>
  <c r="I89" i="5"/>
  <c r="F40" i="5"/>
  <c r="F42" i="5"/>
  <c r="H42" i="5" s="1"/>
  <c r="G42" i="5"/>
  <c r="Q44" i="5"/>
  <c r="S44" i="5" s="1"/>
  <c r="T44" i="5"/>
  <c r="F46" i="5"/>
  <c r="H46" i="5" s="1"/>
  <c r="G46" i="5"/>
  <c r="I48" i="5"/>
  <c r="G51" i="5"/>
  <c r="I51" i="5"/>
  <c r="F51" i="5"/>
  <c r="H51" i="5" s="1"/>
  <c r="T55" i="5"/>
  <c r="Q55" i="5"/>
  <c r="S55" i="5" s="1"/>
  <c r="R55" i="5"/>
  <c r="G61" i="5"/>
  <c r="F61" i="5"/>
  <c r="H61" i="5" s="1"/>
  <c r="I61" i="5"/>
  <c r="F83" i="5"/>
  <c r="H83" i="5" s="1"/>
  <c r="I83" i="5"/>
  <c r="G83" i="5"/>
  <c r="I118" i="5"/>
  <c r="G118" i="5"/>
  <c r="F118" i="5"/>
  <c r="H118" i="5" s="1"/>
  <c r="I40" i="5"/>
  <c r="Q41" i="5"/>
  <c r="S41" i="5" s="1"/>
  <c r="T41" i="5"/>
  <c r="I42" i="5"/>
  <c r="F43" i="5"/>
  <c r="H43" i="5" s="1"/>
  <c r="G43" i="5"/>
  <c r="R44" i="5"/>
  <c r="Q45" i="5"/>
  <c r="S45" i="5" s="1"/>
  <c r="T45" i="5"/>
  <c r="I46" i="5"/>
  <c r="G47" i="5"/>
  <c r="I47" i="5"/>
  <c r="F47" i="5"/>
  <c r="H47" i="5" s="1"/>
  <c r="T51" i="5"/>
  <c r="Q51" i="5"/>
  <c r="S51" i="5" s="1"/>
  <c r="R51" i="5"/>
  <c r="G56" i="5"/>
  <c r="F56" i="5"/>
  <c r="H56" i="5" s="1"/>
  <c r="G57" i="5"/>
  <c r="F57" i="5"/>
  <c r="H57" i="5" s="1"/>
  <c r="I57" i="5"/>
  <c r="F76" i="5"/>
  <c r="H76" i="5" s="1"/>
  <c r="I76" i="5"/>
  <c r="G76" i="5"/>
  <c r="R87" i="5"/>
  <c r="Q87" i="5"/>
  <c r="S87" i="5" s="1"/>
  <c r="T87" i="5"/>
  <c r="G90" i="5"/>
  <c r="F90" i="5"/>
  <c r="H90" i="5" s="1"/>
  <c r="I90" i="5"/>
  <c r="T93" i="5"/>
  <c r="R93" i="5"/>
  <c r="Q93" i="5"/>
  <c r="S93" i="5" s="1"/>
  <c r="R122" i="5"/>
  <c r="Q122" i="5"/>
  <c r="S122" i="5" s="1"/>
  <c r="T122" i="5"/>
  <c r="R124" i="5"/>
  <c r="Q124" i="5"/>
  <c r="S124" i="5" s="1"/>
  <c r="T124" i="5"/>
  <c r="Q43" i="5"/>
  <c r="S43" i="5" s="1"/>
  <c r="T43" i="5"/>
  <c r="F45" i="5"/>
  <c r="H45" i="5" s="1"/>
  <c r="G45" i="5"/>
  <c r="G49" i="5"/>
  <c r="F49" i="5"/>
  <c r="H49" i="5" s="1"/>
  <c r="I49" i="5"/>
  <c r="G55" i="5"/>
  <c r="I55" i="5"/>
  <c r="F55" i="5"/>
  <c r="H55" i="5" s="1"/>
  <c r="T59" i="5"/>
  <c r="Q59" i="5"/>
  <c r="S59" i="5" s="1"/>
  <c r="R59" i="5"/>
  <c r="G77" i="5"/>
  <c r="F77" i="5"/>
  <c r="H77" i="5" s="1"/>
  <c r="I77" i="5"/>
  <c r="F87" i="5"/>
  <c r="H87" i="5" s="1"/>
  <c r="I87" i="5"/>
  <c r="G87" i="5"/>
  <c r="R43" i="5"/>
  <c r="I45" i="5"/>
  <c r="G60" i="5"/>
  <c r="F60" i="5"/>
  <c r="H60" i="5" s="1"/>
  <c r="T89" i="5"/>
  <c r="R89" i="5"/>
  <c r="Q89" i="5"/>
  <c r="S89" i="5" s="1"/>
  <c r="Q40" i="5"/>
  <c r="T40" i="5"/>
  <c r="Q42" i="5"/>
  <c r="S42" i="5" s="1"/>
  <c r="T42" i="5"/>
  <c r="F44" i="5"/>
  <c r="H44" i="5" s="1"/>
  <c r="G44" i="5"/>
  <c r="Q46" i="5"/>
  <c r="S46" i="5" s="1"/>
  <c r="T46" i="5"/>
  <c r="T47" i="5"/>
  <c r="Q47" i="5"/>
  <c r="S47" i="5" s="1"/>
  <c r="R47" i="5"/>
  <c r="G52" i="5"/>
  <c r="F52" i="5"/>
  <c r="H52" i="5" s="1"/>
  <c r="G53" i="5"/>
  <c r="F53" i="5"/>
  <c r="H53" i="5" s="1"/>
  <c r="I53" i="5"/>
  <c r="I56" i="5"/>
  <c r="G59" i="5"/>
  <c r="I59" i="5"/>
  <c r="F59" i="5"/>
  <c r="H59" i="5" s="1"/>
  <c r="R83" i="5"/>
  <c r="Q83" i="5"/>
  <c r="S83" i="5" s="1"/>
  <c r="T83" i="5"/>
  <c r="R121" i="5"/>
  <c r="Q121" i="5"/>
  <c r="S121" i="5" s="1"/>
  <c r="T121" i="5"/>
  <c r="Q48" i="5"/>
  <c r="S48" i="5" s="1"/>
  <c r="I50" i="5"/>
  <c r="Q52" i="5"/>
  <c r="S52" i="5" s="1"/>
  <c r="I54" i="5"/>
  <c r="Q56" i="5"/>
  <c r="S56" i="5" s="1"/>
  <c r="I58" i="5"/>
  <c r="Q60" i="5"/>
  <c r="S60" i="5" s="1"/>
  <c r="F75" i="5"/>
  <c r="H75" i="5" s="1"/>
  <c r="F80" i="5"/>
  <c r="H80" i="5" s="1"/>
  <c r="I80" i="5"/>
  <c r="Q82" i="5"/>
  <c r="F85" i="5"/>
  <c r="H85" i="5" s="1"/>
  <c r="I85" i="5"/>
  <c r="Q86" i="5"/>
  <c r="S86" i="5" s="1"/>
  <c r="G91" i="5"/>
  <c r="F91" i="5"/>
  <c r="H91" i="5" s="1"/>
  <c r="I91" i="5"/>
  <c r="G93" i="5"/>
  <c r="F93" i="5"/>
  <c r="H93" i="5" s="1"/>
  <c r="H108" i="5"/>
  <c r="R126" i="5"/>
  <c r="Q126" i="5"/>
  <c r="S126" i="5" s="1"/>
  <c r="T126" i="5"/>
  <c r="F74" i="5"/>
  <c r="I74" i="5"/>
  <c r="F82" i="5"/>
  <c r="H82" i="5" s="1"/>
  <c r="I82" i="5"/>
  <c r="F86" i="5"/>
  <c r="H86" i="5" s="1"/>
  <c r="I86" i="5"/>
  <c r="I112" i="5"/>
  <c r="G112" i="5"/>
  <c r="F112" i="5"/>
  <c r="H112" i="5" s="1"/>
  <c r="I123" i="5"/>
  <c r="G123" i="5"/>
  <c r="F123" i="5"/>
  <c r="H123" i="5" s="1"/>
  <c r="I126" i="5"/>
  <c r="G126" i="5"/>
  <c r="F126" i="5"/>
  <c r="H126" i="5" s="1"/>
  <c r="R48" i="5"/>
  <c r="R52" i="5"/>
  <c r="R56" i="5"/>
  <c r="R60" i="5"/>
  <c r="I75" i="5"/>
  <c r="F78" i="5"/>
  <c r="H78" i="5" s="1"/>
  <c r="I78" i="5"/>
  <c r="T82" i="5"/>
  <c r="F84" i="5"/>
  <c r="H84" i="5" s="1"/>
  <c r="I84" i="5"/>
  <c r="T86" i="5"/>
  <c r="F88" i="5"/>
  <c r="H88" i="5" s="1"/>
  <c r="I88" i="5"/>
  <c r="T88" i="5"/>
  <c r="R88" i="5"/>
  <c r="T90" i="5"/>
  <c r="R90" i="5"/>
  <c r="G111" i="5"/>
  <c r="F111" i="5"/>
  <c r="H111" i="5" s="1"/>
  <c r="G113" i="5"/>
  <c r="F113" i="5"/>
  <c r="H113" i="5" s="1"/>
  <c r="I113" i="5"/>
  <c r="I117" i="5"/>
  <c r="G117" i="5"/>
  <c r="R119" i="5"/>
  <c r="T119" i="5"/>
  <c r="Q119" i="5"/>
  <c r="S119" i="5" s="1"/>
  <c r="R123" i="5"/>
  <c r="Q123" i="5"/>
  <c r="S123" i="5" s="1"/>
  <c r="T123" i="5"/>
  <c r="R116" i="5"/>
  <c r="T116" i="5"/>
  <c r="I122" i="5"/>
  <c r="G122" i="5"/>
  <c r="F122" i="5"/>
  <c r="H122" i="5" s="1"/>
  <c r="R125" i="5"/>
  <c r="Q125" i="5"/>
  <c r="S125" i="5" s="1"/>
  <c r="G92" i="5"/>
  <c r="F92" i="5"/>
  <c r="H92" i="5" s="1"/>
  <c r="G109" i="5"/>
  <c r="F109" i="5"/>
  <c r="H109" i="5" s="1"/>
  <c r="G115" i="5"/>
  <c r="I115" i="5"/>
  <c r="R117" i="5"/>
  <c r="Q117" i="5"/>
  <c r="S117" i="5" s="1"/>
  <c r="R118" i="5"/>
  <c r="Q118" i="5"/>
  <c r="S118" i="5" s="1"/>
  <c r="R120" i="5"/>
  <c r="Q120" i="5"/>
  <c r="S120" i="5" s="1"/>
  <c r="F114" i="5"/>
  <c r="H114" i="5" s="1"/>
  <c r="F119" i="5"/>
  <c r="H119" i="5" s="1"/>
  <c r="F121" i="5"/>
  <c r="H121" i="5" s="1"/>
  <c r="F125" i="5"/>
  <c r="H125" i="5" s="1"/>
  <c r="E26" i="4"/>
  <c r="G26" i="4" s="1"/>
  <c r="F8" i="4"/>
  <c r="H8" i="4" s="1"/>
  <c r="E30" i="4"/>
  <c r="G30" i="4" s="1"/>
  <c r="F78" i="4"/>
  <c r="E19" i="4"/>
  <c r="G19" i="4" s="1"/>
  <c r="F9" i="4"/>
  <c r="G8" i="4"/>
  <c r="E25" i="4"/>
  <c r="G25" i="4" s="1"/>
  <c r="E10" i="4"/>
  <c r="G10" i="4" s="1"/>
  <c r="E7" i="4"/>
  <c r="G7" i="4" s="1"/>
  <c r="E15" i="4"/>
  <c r="G15" i="4" s="1"/>
  <c r="E124" i="4"/>
  <c r="G124" i="4" s="1"/>
  <c r="E9" i="4"/>
  <c r="G9" i="4" s="1"/>
  <c r="E21" i="4"/>
  <c r="G21" i="4" s="1"/>
  <c r="E14" i="4"/>
  <c r="G14" i="4" s="1"/>
  <c r="E13" i="4"/>
  <c r="G13" i="4" s="1"/>
  <c r="E18" i="4"/>
  <c r="G18" i="4" s="1"/>
  <c r="E23" i="4"/>
  <c r="G23" i="4" s="1"/>
  <c r="E29" i="4"/>
  <c r="G29" i="4" s="1"/>
  <c r="E52" i="4"/>
  <c r="G52" i="4" s="1"/>
  <c r="E11" i="4"/>
  <c r="G11" i="4" s="1"/>
  <c r="E17" i="4"/>
  <c r="G17" i="4" s="1"/>
  <c r="E22" i="4"/>
  <c r="G22" i="4" s="1"/>
  <c r="E27" i="4"/>
  <c r="G27" i="4" s="1"/>
  <c r="E44" i="4"/>
  <c r="G44" i="4" s="1"/>
  <c r="E12" i="4"/>
  <c r="G12" i="4" s="1"/>
  <c r="E16" i="4"/>
  <c r="G16" i="4" s="1"/>
  <c r="E20" i="4"/>
  <c r="G20" i="4" s="1"/>
  <c r="E24" i="4"/>
  <c r="G24" i="4" s="1"/>
  <c r="E28" i="4"/>
  <c r="G28" i="4" s="1"/>
  <c r="E60" i="4"/>
  <c r="G60" i="4" s="1"/>
  <c r="F86" i="4"/>
  <c r="E108" i="4"/>
  <c r="F94" i="4"/>
  <c r="E116" i="4"/>
  <c r="G116" i="4" s="1"/>
  <c r="E46" i="4"/>
  <c r="G46" i="4" s="1"/>
  <c r="E62" i="4"/>
  <c r="G62" i="4" s="1"/>
  <c r="E74" i="4"/>
  <c r="G74" i="4" s="1"/>
  <c r="E90" i="4"/>
  <c r="G90" i="4" s="1"/>
  <c r="F116" i="4"/>
  <c r="E42" i="4"/>
  <c r="G42" i="4" s="1"/>
  <c r="E50" i="4"/>
  <c r="G50" i="4" s="1"/>
  <c r="E58" i="4"/>
  <c r="G58" i="4" s="1"/>
  <c r="E78" i="4"/>
  <c r="G78" i="4" s="1"/>
  <c r="E86" i="4"/>
  <c r="E94" i="4"/>
  <c r="G94" i="4" s="1"/>
  <c r="F112" i="4"/>
  <c r="F120" i="4"/>
  <c r="E54" i="4"/>
  <c r="G54" i="4" s="1"/>
  <c r="E82" i="4"/>
  <c r="F108" i="4"/>
  <c r="F124" i="4"/>
  <c r="F10" i="4"/>
  <c r="H10" i="4" s="1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H25" i="4" s="1"/>
  <c r="F26" i="4"/>
  <c r="H26" i="4" s="1"/>
  <c r="F27" i="4"/>
  <c r="F28" i="4"/>
  <c r="F29" i="4"/>
  <c r="F30" i="4"/>
  <c r="E39" i="4"/>
  <c r="G39" i="4" s="1"/>
  <c r="E48" i="4"/>
  <c r="G48" i="4" s="1"/>
  <c r="E56" i="4"/>
  <c r="G56" i="4" s="1"/>
  <c r="F74" i="4"/>
  <c r="F82" i="4"/>
  <c r="F90" i="4"/>
  <c r="E112" i="4"/>
  <c r="G112" i="4" s="1"/>
  <c r="E120" i="4"/>
  <c r="G120" i="4" s="1"/>
  <c r="E106" i="4"/>
  <c r="G106" i="4" s="1"/>
  <c r="E104" i="4"/>
  <c r="G104" i="4" s="1"/>
  <c r="E73" i="4"/>
  <c r="G73" i="4" s="1"/>
  <c r="E71" i="4"/>
  <c r="G71" i="4" s="1"/>
  <c r="F125" i="4"/>
  <c r="F123" i="4"/>
  <c r="F121" i="4"/>
  <c r="F119" i="4"/>
  <c r="F117" i="4"/>
  <c r="F115" i="4"/>
  <c r="F113" i="4"/>
  <c r="F111" i="4"/>
  <c r="F109" i="4"/>
  <c r="F107" i="4"/>
  <c r="F93" i="4"/>
  <c r="F91" i="4"/>
  <c r="F89" i="4"/>
  <c r="F87" i="4"/>
  <c r="F85" i="4"/>
  <c r="F83" i="4"/>
  <c r="F81" i="4"/>
  <c r="F79" i="4"/>
  <c r="F77" i="4"/>
  <c r="F75" i="4"/>
  <c r="E40" i="4"/>
  <c r="G40" i="4" s="1"/>
  <c r="E125" i="4"/>
  <c r="E123" i="4"/>
  <c r="E121" i="4"/>
  <c r="E119" i="4"/>
  <c r="E117" i="4"/>
  <c r="E115" i="4"/>
  <c r="E113" i="4"/>
  <c r="E111" i="4"/>
  <c r="E109" i="4"/>
  <c r="E107" i="4"/>
  <c r="E103" i="4"/>
  <c r="G103" i="4" s="1"/>
  <c r="E93" i="4"/>
  <c r="E91" i="4"/>
  <c r="E89" i="4"/>
  <c r="E87" i="4"/>
  <c r="E85" i="4"/>
  <c r="E83" i="4"/>
  <c r="E81" i="4"/>
  <c r="E79" i="4"/>
  <c r="E77" i="4"/>
  <c r="E75" i="4"/>
  <c r="E72" i="4"/>
  <c r="G72" i="4" s="1"/>
  <c r="F62" i="4"/>
  <c r="F61" i="4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E41" i="4"/>
  <c r="E43" i="4"/>
  <c r="E45" i="4"/>
  <c r="E47" i="4"/>
  <c r="E49" i="4"/>
  <c r="E51" i="4"/>
  <c r="E53" i="4"/>
  <c r="E55" i="4"/>
  <c r="E57" i="4"/>
  <c r="E59" i="4"/>
  <c r="E61" i="4"/>
  <c r="E76" i="4"/>
  <c r="E80" i="4"/>
  <c r="E84" i="4"/>
  <c r="E88" i="4"/>
  <c r="E92" i="4"/>
  <c r="E105" i="4"/>
  <c r="G105" i="4" s="1"/>
  <c r="E110" i="4"/>
  <c r="E114" i="4"/>
  <c r="E118" i="4"/>
  <c r="E122" i="4"/>
  <c r="E126" i="4"/>
  <c r="G108" i="4"/>
  <c r="F76" i="4"/>
  <c r="F80" i="4"/>
  <c r="F84" i="4"/>
  <c r="F88" i="4"/>
  <c r="F92" i="4"/>
  <c r="F110" i="4"/>
  <c r="F114" i="4"/>
  <c r="F118" i="4"/>
  <c r="F122" i="4"/>
  <c r="F126" i="4"/>
  <c r="K17" i="8" l="1"/>
  <c r="H17" i="8"/>
  <c r="J17" i="8" s="1"/>
  <c r="I17" i="8"/>
  <c r="F18" i="8"/>
  <c r="G18" i="8" s="1"/>
  <c r="E18" i="8"/>
  <c r="D19" i="8" s="1"/>
  <c r="G8" i="7"/>
  <c r="I158" i="6"/>
  <c r="I170" i="6" s="1"/>
  <c r="H60" i="4"/>
  <c r="H21" i="4"/>
  <c r="H30" i="4"/>
  <c r="H14" i="4"/>
  <c r="F8" i="7"/>
  <c r="H8" i="7" s="1"/>
  <c r="G7" i="7"/>
  <c r="D9" i="7"/>
  <c r="D10" i="7" s="1"/>
  <c r="E10" i="7" s="1"/>
  <c r="I10" i="7" s="1"/>
  <c r="I7" i="7"/>
  <c r="H7" i="7"/>
  <c r="G126" i="6"/>
  <c r="G169" i="6" s="1"/>
  <c r="I62" i="6"/>
  <c r="I167" i="6" s="1"/>
  <c r="I30" i="6"/>
  <c r="I166" i="6" s="1"/>
  <c r="I126" i="6"/>
  <c r="I169" i="6" s="1"/>
  <c r="F126" i="6"/>
  <c r="I94" i="6"/>
  <c r="I168" i="6" s="1"/>
  <c r="F94" i="6"/>
  <c r="F168" i="6" s="1"/>
  <c r="G94" i="6"/>
  <c r="G168" i="6" s="1"/>
  <c r="H40" i="6"/>
  <c r="H62" i="6" s="1"/>
  <c r="H167" i="6" s="1"/>
  <c r="F62" i="6"/>
  <c r="F167" i="6" s="1"/>
  <c r="G62" i="6"/>
  <c r="G167" i="6" s="1"/>
  <c r="H7" i="6"/>
  <c r="H30" i="6" s="1"/>
  <c r="F30" i="6"/>
  <c r="F166" i="6" s="1"/>
  <c r="G158" i="6"/>
  <c r="G170" i="6" s="1"/>
  <c r="F169" i="6"/>
  <c r="H106" i="6"/>
  <c r="F158" i="6"/>
  <c r="F170" i="6" s="1"/>
  <c r="H158" i="6"/>
  <c r="H170" i="6" s="1"/>
  <c r="H73" i="6"/>
  <c r="G30" i="6"/>
  <c r="G166" i="6" s="1"/>
  <c r="R94" i="5"/>
  <c r="G62" i="5"/>
  <c r="R62" i="5"/>
  <c r="G132" i="5" s="1"/>
  <c r="G94" i="5"/>
  <c r="G133" i="5" s="1"/>
  <c r="I30" i="5"/>
  <c r="I131" i="5" s="1"/>
  <c r="S127" i="5"/>
  <c r="I127" i="5"/>
  <c r="I134" i="5" s="1"/>
  <c r="I94" i="5"/>
  <c r="I133" i="5" s="1"/>
  <c r="H30" i="5"/>
  <c r="H131" i="5" s="1"/>
  <c r="G127" i="5"/>
  <c r="G134" i="5" s="1"/>
  <c r="Q127" i="5"/>
  <c r="T127" i="5"/>
  <c r="T94" i="5"/>
  <c r="R127" i="5"/>
  <c r="F94" i="5"/>
  <c r="F133" i="5" s="1"/>
  <c r="H74" i="5"/>
  <c r="H94" i="5" s="1"/>
  <c r="H133" i="5" s="1"/>
  <c r="T62" i="5"/>
  <c r="I132" i="5" s="1"/>
  <c r="F30" i="5"/>
  <c r="F131" i="5" s="1"/>
  <c r="H127" i="5"/>
  <c r="H134" i="5" s="1"/>
  <c r="Q94" i="5"/>
  <c r="S82" i="5"/>
  <c r="S94" i="5" s="1"/>
  <c r="Q62" i="5"/>
  <c r="F132" i="5" s="1"/>
  <c r="S40" i="5"/>
  <c r="S62" i="5" s="1"/>
  <c r="H132" i="5" s="1"/>
  <c r="F127" i="5"/>
  <c r="F134" i="5" s="1"/>
  <c r="I62" i="5"/>
  <c r="H40" i="5"/>
  <c r="H62" i="5" s="1"/>
  <c r="F62" i="5"/>
  <c r="G30" i="5"/>
  <c r="G131" i="5" s="1"/>
  <c r="H15" i="4"/>
  <c r="H19" i="4"/>
  <c r="H9" i="4"/>
  <c r="H116" i="4"/>
  <c r="H24" i="4"/>
  <c r="H13" i="4"/>
  <c r="H124" i="4"/>
  <c r="H29" i="4"/>
  <c r="H17" i="4"/>
  <c r="H94" i="4"/>
  <c r="H86" i="4"/>
  <c r="H20" i="4"/>
  <c r="H52" i="4"/>
  <c r="H56" i="4"/>
  <c r="H90" i="4"/>
  <c r="H22" i="4"/>
  <c r="H18" i="4"/>
  <c r="G86" i="4"/>
  <c r="H78" i="4"/>
  <c r="H28" i="4"/>
  <c r="H16" i="4"/>
  <c r="H12" i="4"/>
  <c r="H44" i="4"/>
  <c r="H120" i="4"/>
  <c r="H46" i="4"/>
  <c r="H54" i="4"/>
  <c r="H58" i="4"/>
  <c r="H27" i="4"/>
  <c r="H23" i="4"/>
  <c r="H11" i="4"/>
  <c r="H82" i="4"/>
  <c r="H42" i="4"/>
  <c r="H62" i="4"/>
  <c r="G82" i="4"/>
  <c r="H108" i="4"/>
  <c r="H112" i="4"/>
  <c r="H48" i="4"/>
  <c r="H74" i="4"/>
  <c r="H50" i="4"/>
  <c r="G51" i="4"/>
  <c r="H51" i="4"/>
  <c r="H85" i="4"/>
  <c r="G85" i="4"/>
  <c r="H111" i="4"/>
  <c r="G111" i="4"/>
  <c r="H126" i="4"/>
  <c r="G126" i="4"/>
  <c r="H110" i="4"/>
  <c r="G110" i="4"/>
  <c r="H84" i="4"/>
  <c r="G84" i="4"/>
  <c r="G49" i="4"/>
  <c r="H49" i="4"/>
  <c r="H79" i="4"/>
  <c r="G79" i="4"/>
  <c r="H121" i="4"/>
  <c r="G121" i="4"/>
  <c r="H122" i="4"/>
  <c r="G122" i="4"/>
  <c r="H80" i="4"/>
  <c r="G80" i="4"/>
  <c r="G55" i="4"/>
  <c r="H55" i="4"/>
  <c r="G47" i="4"/>
  <c r="H47" i="4"/>
  <c r="H81" i="4"/>
  <c r="G81" i="4"/>
  <c r="H89" i="4"/>
  <c r="G89" i="4"/>
  <c r="H107" i="4"/>
  <c r="G107" i="4"/>
  <c r="H115" i="4"/>
  <c r="G115" i="4"/>
  <c r="H123" i="4"/>
  <c r="G123" i="4"/>
  <c r="H114" i="4"/>
  <c r="G114" i="4"/>
  <c r="H88" i="4"/>
  <c r="G88" i="4"/>
  <c r="G59" i="4"/>
  <c r="H59" i="4"/>
  <c r="G43" i="4"/>
  <c r="H43" i="4"/>
  <c r="H77" i="4"/>
  <c r="G77" i="4"/>
  <c r="H93" i="4"/>
  <c r="G93" i="4"/>
  <c r="H119" i="4"/>
  <c r="G119" i="4"/>
  <c r="G57" i="4"/>
  <c r="H57" i="4"/>
  <c r="G41" i="4"/>
  <c r="H41" i="4"/>
  <c r="H87" i="4"/>
  <c r="G87" i="4"/>
  <c r="H113" i="4"/>
  <c r="G113" i="4"/>
  <c r="H118" i="4"/>
  <c r="G118" i="4"/>
  <c r="H92" i="4"/>
  <c r="G92" i="4"/>
  <c r="H76" i="4"/>
  <c r="G76" i="4"/>
  <c r="G61" i="4"/>
  <c r="H61" i="4"/>
  <c r="G53" i="4"/>
  <c r="H53" i="4"/>
  <c r="G45" i="4"/>
  <c r="H45" i="4"/>
  <c r="H75" i="4"/>
  <c r="G75" i="4"/>
  <c r="H83" i="4"/>
  <c r="G83" i="4"/>
  <c r="H91" i="4"/>
  <c r="G91" i="4"/>
  <c r="H109" i="4"/>
  <c r="G109" i="4"/>
  <c r="H117" i="4"/>
  <c r="G117" i="4"/>
  <c r="H125" i="4"/>
  <c r="G125" i="4"/>
  <c r="K18" i="8" l="1"/>
  <c r="I18" i="8"/>
  <c r="H18" i="8"/>
  <c r="J18" i="8" s="1"/>
  <c r="F19" i="8"/>
  <c r="G19" i="8" s="1"/>
  <c r="E19" i="8"/>
  <c r="D20" i="8" s="1"/>
  <c r="G10" i="7"/>
  <c r="E9" i="7"/>
  <c r="F9" i="7" s="1"/>
  <c r="H9" i="7" s="1"/>
  <c r="F10" i="7"/>
  <c r="H10" i="7" s="1"/>
  <c r="D11" i="7"/>
  <c r="E11" i="7" s="1"/>
  <c r="F11" i="7" s="1"/>
  <c r="H166" i="6"/>
  <c r="H126" i="6"/>
  <c r="H169" i="6" s="1"/>
  <c r="H94" i="6"/>
  <c r="H168" i="6" s="1"/>
  <c r="H31" i="4"/>
  <c r="G127" i="4"/>
  <c r="G63" i="4"/>
  <c r="H95" i="4"/>
  <c r="G95" i="4"/>
  <c r="H127" i="4"/>
  <c r="G31" i="4"/>
  <c r="H63" i="4"/>
  <c r="H65" i="4" s="1"/>
  <c r="C135" i="4" s="1"/>
  <c r="E20" i="8" l="1"/>
  <c r="D21" i="8" s="1"/>
  <c r="H19" i="8"/>
  <c r="J19" i="8" s="1"/>
  <c r="K19" i="8"/>
  <c r="I19" i="8"/>
  <c r="F20" i="8"/>
  <c r="G20" i="8" s="1"/>
  <c r="G9" i="7"/>
  <c r="G11" i="7"/>
  <c r="I11" i="7"/>
  <c r="I9" i="7"/>
  <c r="D12" i="7"/>
  <c r="D13" i="7" s="1"/>
  <c r="D14" i="7" s="1"/>
  <c r="H11" i="7"/>
  <c r="H129" i="4"/>
  <c r="C137" i="4" s="1"/>
  <c r="H97" i="4"/>
  <c r="C136" i="4" s="1"/>
  <c r="H33" i="4"/>
  <c r="C134" i="4" s="1"/>
  <c r="E21" i="8" l="1"/>
  <c r="D22" i="8" s="1"/>
  <c r="K20" i="8"/>
  <c r="I20" i="8"/>
  <c r="H20" i="8"/>
  <c r="J20" i="8" s="1"/>
  <c r="F21" i="8"/>
  <c r="G21" i="8" s="1"/>
  <c r="E13" i="7"/>
  <c r="I13" i="7" s="1"/>
  <c r="E12" i="7"/>
  <c r="E14" i="7"/>
  <c r="D15" i="7"/>
  <c r="I21" i="8" l="1"/>
  <c r="H21" i="8"/>
  <c r="J21" i="8" s="1"/>
  <c r="K21" i="8"/>
  <c r="F22" i="8"/>
  <c r="G22" i="8" s="1"/>
  <c r="E22" i="8"/>
  <c r="D23" i="8" s="1"/>
  <c r="F13" i="7"/>
  <c r="G13" i="7"/>
  <c r="I12" i="7"/>
  <c r="F12" i="7"/>
  <c r="H12" i="7" s="1"/>
  <c r="G12" i="7"/>
  <c r="D16" i="7"/>
  <c r="E15" i="7"/>
  <c r="H13" i="7"/>
  <c r="I14" i="7"/>
  <c r="G14" i="7"/>
  <c r="F14" i="7"/>
  <c r="H14" i="7" s="1"/>
  <c r="F23" i="8" l="1"/>
  <c r="G23" i="8" s="1"/>
  <c r="I23" i="8" s="1"/>
  <c r="K22" i="8"/>
  <c r="I22" i="8"/>
  <c r="H22" i="8"/>
  <c r="J22" i="8" s="1"/>
  <c r="E23" i="8"/>
  <c r="D24" i="8" s="1"/>
  <c r="F15" i="7"/>
  <c r="H15" i="7" s="1"/>
  <c r="G15" i="7"/>
  <c r="I15" i="7"/>
  <c r="E16" i="7"/>
  <c r="D17" i="7"/>
  <c r="K23" i="8" l="1"/>
  <c r="H23" i="8"/>
  <c r="J23" i="8" s="1"/>
  <c r="E24" i="8"/>
  <c r="D25" i="8" s="1"/>
  <c r="F24" i="8"/>
  <c r="G24" i="8" s="1"/>
  <c r="G16" i="7"/>
  <c r="I16" i="7"/>
  <c r="F16" i="7"/>
  <c r="H16" i="7" s="1"/>
  <c r="D18" i="7"/>
  <c r="E17" i="7"/>
  <c r="H24" i="8" l="1"/>
  <c r="J24" i="8" s="1"/>
  <c r="I24" i="8"/>
  <c r="K24" i="8"/>
  <c r="F25" i="8"/>
  <c r="G25" i="8" s="1"/>
  <c r="E25" i="8"/>
  <c r="D26" i="8" s="1"/>
  <c r="F17" i="7"/>
  <c r="H17" i="7" s="1"/>
  <c r="I17" i="7"/>
  <c r="G17" i="7"/>
  <c r="E18" i="7"/>
  <c r="D19" i="7"/>
  <c r="I25" i="8" l="1"/>
  <c r="H25" i="8"/>
  <c r="J25" i="8" s="1"/>
  <c r="K25" i="8"/>
  <c r="F26" i="8"/>
  <c r="G26" i="8" s="1"/>
  <c r="E26" i="8"/>
  <c r="D27" i="8" s="1"/>
  <c r="D20" i="7"/>
  <c r="E19" i="7"/>
  <c r="I18" i="7"/>
  <c r="G18" i="7"/>
  <c r="F18" i="7"/>
  <c r="H18" i="7" s="1"/>
  <c r="I26" i="8" l="1"/>
  <c r="H26" i="8"/>
  <c r="J26" i="8" s="1"/>
  <c r="K26" i="8"/>
  <c r="F27" i="8"/>
  <c r="G27" i="8" s="1"/>
  <c r="E27" i="8"/>
  <c r="D28" i="8" s="1"/>
  <c r="F19" i="7"/>
  <c r="H19" i="7" s="1"/>
  <c r="G19" i="7"/>
  <c r="I19" i="7"/>
  <c r="E20" i="7"/>
  <c r="D21" i="7"/>
  <c r="F28" i="8" l="1"/>
  <c r="G28" i="8" s="1"/>
  <c r="I28" i="8" s="1"/>
  <c r="I27" i="8"/>
  <c r="H27" i="8"/>
  <c r="J27" i="8" s="1"/>
  <c r="K27" i="8"/>
  <c r="E28" i="8"/>
  <c r="D29" i="8" s="1"/>
  <c r="G20" i="7"/>
  <c r="I20" i="7"/>
  <c r="F20" i="7"/>
  <c r="H20" i="7" s="1"/>
  <c r="D22" i="7"/>
  <c r="E21" i="7"/>
  <c r="K28" i="8" l="1"/>
  <c r="H28" i="8"/>
  <c r="J28" i="8" s="1"/>
  <c r="F29" i="8"/>
  <c r="G29" i="8" s="1"/>
  <c r="E29" i="8"/>
  <c r="F30" i="8" s="1"/>
  <c r="G30" i="8" s="1"/>
  <c r="E22" i="7"/>
  <c r="D23" i="7"/>
  <c r="F21" i="7"/>
  <c r="H21" i="7" s="1"/>
  <c r="I21" i="7"/>
  <c r="G21" i="7"/>
  <c r="K30" i="8" l="1"/>
  <c r="I30" i="8"/>
  <c r="H30" i="8"/>
  <c r="J30" i="8" s="1"/>
  <c r="D30" i="8"/>
  <c r="K29" i="8"/>
  <c r="I29" i="8"/>
  <c r="H29" i="8"/>
  <c r="J29" i="8" s="1"/>
  <c r="D24" i="7"/>
  <c r="E23" i="7"/>
  <c r="I22" i="7"/>
  <c r="G22" i="7"/>
  <c r="F22" i="7"/>
  <c r="H22" i="7" s="1"/>
  <c r="E30" i="8" l="1"/>
  <c r="F31" i="8" s="1"/>
  <c r="G31" i="8" s="1"/>
  <c r="F23" i="7"/>
  <c r="H23" i="7" s="1"/>
  <c r="G23" i="7"/>
  <c r="I23" i="7"/>
  <c r="E24" i="7"/>
  <c r="D25" i="7"/>
  <c r="K31" i="8" l="1"/>
  <c r="H31" i="8"/>
  <c r="I31" i="8"/>
  <c r="D31" i="8"/>
  <c r="G24" i="7"/>
  <c r="I24" i="7"/>
  <c r="F24" i="7"/>
  <c r="H24" i="7" s="1"/>
  <c r="D26" i="7"/>
  <c r="E25" i="7"/>
  <c r="E31" i="8" l="1"/>
  <c r="F32" i="8" s="1"/>
  <c r="G32" i="8" s="1"/>
  <c r="J31" i="8"/>
  <c r="F25" i="7"/>
  <c r="H25" i="7" s="1"/>
  <c r="I25" i="7"/>
  <c r="G25" i="7"/>
  <c r="E26" i="7"/>
  <c r="D27" i="7"/>
  <c r="H32" i="8" l="1"/>
  <c r="K32" i="8"/>
  <c r="I32" i="8"/>
  <c r="D32" i="8"/>
  <c r="I26" i="7"/>
  <c r="G26" i="7"/>
  <c r="F26" i="7"/>
  <c r="H26" i="7" s="1"/>
  <c r="D28" i="7"/>
  <c r="E27" i="7"/>
  <c r="E32" i="8" l="1"/>
  <c r="D33" i="8" s="1"/>
  <c r="E33" i="8" s="1"/>
  <c r="F34" i="8" s="1"/>
  <c r="J32" i="8"/>
  <c r="E28" i="7"/>
  <c r="D29" i="7"/>
  <c r="D30" i="7" s="1"/>
  <c r="F27" i="7"/>
  <c r="H27" i="7" s="1"/>
  <c r="G27" i="7"/>
  <c r="I27" i="7"/>
  <c r="F33" i="8" l="1"/>
  <c r="G33" i="8" s="1"/>
  <c r="E29" i="7"/>
  <c r="E30" i="7" s="1"/>
  <c r="G28" i="7"/>
  <c r="I28" i="7"/>
  <c r="F28" i="7"/>
  <c r="H28" i="7" s="1"/>
  <c r="H33" i="8" l="1"/>
  <c r="K33" i="8"/>
  <c r="K34" i="8" s="1"/>
  <c r="I33" i="8"/>
  <c r="I34" i="8" s="1"/>
  <c r="F29" i="7"/>
  <c r="H29" i="7" s="1"/>
  <c r="I29" i="7"/>
  <c r="I30" i="7" s="1"/>
  <c r="G29" i="7"/>
  <c r="J33" i="8" l="1"/>
  <c r="J34" i="8" s="1"/>
  <c r="H34" i="8"/>
  <c r="G30" i="7" l="1"/>
  <c r="H30" i="7" l="1"/>
  <c r="F30" i="7"/>
  <c r="J30" i="7" s="1"/>
</calcChain>
</file>

<file path=xl/sharedStrings.xml><?xml version="1.0" encoding="utf-8"?>
<sst xmlns="http://schemas.openxmlformats.org/spreadsheetml/2006/main" count="182" uniqueCount="60">
  <si>
    <t>COEFICIENTES DE AUTOCORRELACION</t>
  </si>
  <si>
    <t>DESFASE DE UN PERIODO</t>
  </si>
  <si>
    <t>Año</t>
  </si>
  <si>
    <t>Mes</t>
  </si>
  <si>
    <t>PROMEDIO</t>
  </si>
  <si>
    <t>R1=</t>
  </si>
  <si>
    <t>R2=</t>
  </si>
  <si>
    <t>R3=</t>
  </si>
  <si>
    <t>R4=</t>
  </si>
  <si>
    <t>RESUMEN DE COEFICIENTES DE AUTOCORRELACION</t>
  </si>
  <si>
    <t>R1 =</t>
  </si>
  <si>
    <t>Podemos notar que los datos seleccionados tienen componentes de tendencia y</t>
  </si>
  <si>
    <t>R2 =</t>
  </si>
  <si>
    <t xml:space="preserve">estacionalidad </t>
  </si>
  <si>
    <t>R3 =</t>
  </si>
  <si>
    <t>R4 =</t>
  </si>
  <si>
    <t>PARA DATOS ESTACIONARIOS</t>
  </si>
  <si>
    <t>ERROR</t>
  </si>
  <si>
    <t>DAM</t>
  </si>
  <si>
    <t>EMC</t>
  </si>
  <si>
    <t>PEMA</t>
  </si>
  <si>
    <t>PME</t>
  </si>
  <si>
    <t>PARA DATOS CON TENDENCIA</t>
  </si>
  <si>
    <t>PARA DATOS CON ESTACIONALIDAD (trimestrales)</t>
  </si>
  <si>
    <t>PARA DATOS CON ESTACIONALIDAD (mensuales)</t>
  </si>
  <si>
    <t xml:space="preserve">PARA DATOS CON VARIACION ESTACIONAL </t>
  </si>
  <si>
    <t>Y TENDENCIA (trimestrales)</t>
  </si>
  <si>
    <t>Y TENDENCIA (mensuales)</t>
  </si>
  <si>
    <t>Datos estacionarios</t>
  </si>
  <si>
    <t>Datos con tendencia (2do metodo)</t>
  </si>
  <si>
    <t>Datos con estacionalidad (trim)</t>
  </si>
  <si>
    <t>Datos con var. estacional y tendencia (trim)</t>
  </si>
  <si>
    <t>PROMEDIOS SIMPLES</t>
  </si>
  <si>
    <t>PROMEDIOS MOVILES (dos periodos)</t>
  </si>
  <si>
    <t>PROMEDIOS MOVILES (tres periodos)</t>
  </si>
  <si>
    <t>PROMEDIOS MOVILES (cuatro periodos)</t>
  </si>
  <si>
    <t>PROMEDIOS MOVILES (cinco periodos)</t>
  </si>
  <si>
    <t>`</t>
  </si>
  <si>
    <t>Promedios simples</t>
  </si>
  <si>
    <t>Promedios moviles 2 periodos</t>
  </si>
  <si>
    <t>Promedios moviles 3 periodos</t>
  </si>
  <si>
    <t>Promedios moviles 4 periodos</t>
  </si>
  <si>
    <t>Promedios moviles 5 periodos</t>
  </si>
  <si>
    <t>METODO DE ATENUACION EXPONENCIAL</t>
  </si>
  <si>
    <t>SEÑAL DE RASTREO</t>
  </si>
  <si>
    <t>COMENTARIOS</t>
  </si>
  <si>
    <t>en el intervalo optimo &lt;-1.5;+1.5&gt;</t>
  </si>
  <si>
    <t xml:space="preserve">Los datos guardan el componente estacionario, </t>
  </si>
  <si>
    <t>METODO DE ATENUACION AJUSTADA A LA TENDENCIA (HOLT)</t>
  </si>
  <si>
    <t>Error</t>
  </si>
  <si>
    <t>MODELOS</t>
  </si>
  <si>
    <t xml:space="preserve">Para los valores de 0.25 en adelante estan dentro del rango permitido para la constante de la senal de rastreo </t>
  </si>
  <si>
    <t>Modelos</t>
  </si>
  <si>
    <t xml:space="preserve">Modelo de datos con tendencia </t>
  </si>
  <si>
    <t>Suavización Exponencial (alfa = 0.8)</t>
  </si>
  <si>
    <t>Suaviz. Exp. Con tendencia(alfa = 0.1; beta = 0.1)</t>
  </si>
  <si>
    <t>Datos con tendencia</t>
  </si>
  <si>
    <t xml:space="preserve">Datos con estacionalidad </t>
  </si>
  <si>
    <t xml:space="preserve">Datos con var. estacional y tendencia </t>
  </si>
  <si>
    <t xml:space="preserve">MODELOS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</si>
</sst>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 * #,##0.00_ ;_ * \-#,##0.00_ ;_ * &quot;-&quot;??_ ;_ @_ "/>
    <numFmt numFmtId="164" formatCode="_(* #,##0.00_);_(* \(#,##0.00\);_(* &quot;-&quot;??_);_(@_)"/>
    <numFmt numFmtId="165" formatCode="#,##0.00_ ;[Red]\-#,##0.00\ "/>
    <numFmt numFmtId="166" formatCode="#,##0.0000_ ;[Red]\-#,##0.0000\ "/>
    <numFmt numFmtId="167" formatCode="#,##0_ ;[Red]\-#,##0\ "/>
    <numFmt numFmtId="168" formatCode="0.0000"/>
    <numFmt numFmtId="169" formatCode="#,##0.00000_ ;[Red]\-#,##0.00000\ 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  <family val="2"/>
    </font>
    <font>
      <b/>
      <sz val="14"/>
      <color indexed="10"/>
      <name val="Arial"/>
      <family val="2"/>
    </font>
    <font>
      <sz val="9"/>
      <name val="Arial"/>
      <family val="2"/>
    </font>
    <font>
      <b/>
      <sz val="9"/>
      <color indexed="49"/>
      <name val="Arial"/>
      <family val="2"/>
    </font>
    <font>
      <b/>
      <sz val="9"/>
      <name val="Arial"/>
      <family val="2"/>
    </font>
    <font>
      <b/>
      <sz val="10"/>
      <color indexed="63"/>
      <name val="Arial"/>
      <family val="2"/>
    </font>
    <font>
      <b/>
      <sz val="9"/>
      <color indexed="63"/>
      <name val="Arial"/>
      <family val="2"/>
    </font>
    <font>
      <sz val="9"/>
      <color indexed="63"/>
      <name val="Arial"/>
      <family val="2"/>
    </font>
    <font>
      <b/>
      <sz val="10"/>
      <name val="Arial"/>
      <family val="2"/>
    </font>
    <font>
      <sz val="10"/>
      <color indexed="63"/>
      <name val="Arial"/>
      <family val="2"/>
    </font>
    <font>
      <b/>
      <sz val="10"/>
      <color indexed="10"/>
      <name val="Arial"/>
      <family val="2"/>
    </font>
    <font>
      <b/>
      <sz val="10"/>
      <color indexed="56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indexed="5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3" fillId="0" borderId="0"/>
  </cellStyleXfs>
  <cellXfs count="133">
    <xf numFmtId="0" fontId="0" fillId="0" borderId="0" xfId="0"/>
    <xf numFmtId="17" fontId="1" fillId="0" borderId="0" xfId="0" applyNumberFormat="1" applyFont="1" applyAlignment="1">
      <alignment horizontal="center"/>
    </xf>
    <xf numFmtId="0" fontId="4" fillId="0" borderId="0" xfId="4" applyFont="1"/>
    <xf numFmtId="0" fontId="5" fillId="0" borderId="0" xfId="4" applyFont="1"/>
    <xf numFmtId="0" fontId="6" fillId="0" borderId="0" xfId="4" applyFont="1"/>
    <xf numFmtId="0" fontId="7" fillId="0" borderId="0" xfId="4" applyFont="1" applyBorder="1" applyAlignment="1">
      <alignment horizontal="center"/>
    </xf>
    <xf numFmtId="0" fontId="7" fillId="0" borderId="0" xfId="4" applyFont="1" applyBorder="1" applyAlignment="1">
      <alignment horizontal="center" vertical="top" wrapText="1"/>
    </xf>
    <xf numFmtId="49" fontId="8" fillId="2" borderId="1" xfId="4" applyNumberFormat="1" applyFont="1" applyFill="1" applyBorder="1" applyAlignment="1">
      <alignment horizontal="center" vertical="center" wrapText="1"/>
    </xf>
    <xf numFmtId="49" fontId="9" fillId="2" borderId="2" xfId="4" applyNumberFormat="1" applyFont="1" applyFill="1" applyBorder="1" applyAlignment="1">
      <alignment horizontal="center" vertical="center" wrapText="1"/>
    </xf>
    <xf numFmtId="0" fontId="7" fillId="2" borderId="2" xfId="4" applyFont="1" applyFill="1" applyBorder="1" applyAlignment="1">
      <alignment horizontal="center" vertical="center"/>
    </xf>
    <xf numFmtId="0" fontId="7" fillId="2" borderId="3" xfId="4" applyFont="1" applyFill="1" applyBorder="1" applyAlignment="1">
      <alignment horizontal="center" vertical="center"/>
    </xf>
    <xf numFmtId="165" fontId="5" fillId="0" borderId="0" xfId="4" applyNumberFormat="1" applyFont="1" applyBorder="1" applyAlignment="1">
      <alignment horizontal="right"/>
    </xf>
    <xf numFmtId="165" fontId="5" fillId="0" borderId="5" xfId="4" applyNumberFormat="1" applyFont="1" applyBorder="1" applyAlignment="1">
      <alignment horizontal="right"/>
    </xf>
    <xf numFmtId="165" fontId="10" fillId="3" borderId="0" xfId="4" applyNumberFormat="1" applyFont="1" applyFill="1" applyBorder="1" applyAlignment="1">
      <alignment horizontal="right" vertical="top"/>
    </xf>
    <xf numFmtId="0" fontId="2" fillId="0" borderId="0" xfId="4"/>
    <xf numFmtId="165" fontId="10" fillId="0" borderId="0" xfId="4" applyNumberFormat="1" applyFont="1" applyBorder="1" applyAlignment="1">
      <alignment horizontal="right" vertical="top"/>
    </xf>
    <xf numFmtId="0" fontId="9" fillId="4" borderId="1" xfId="4" applyFont="1" applyFill="1" applyBorder="1" applyAlignment="1">
      <alignment horizontal="left" vertical="top" wrapText="1"/>
    </xf>
    <xf numFmtId="165" fontId="7" fillId="4" borderId="9" xfId="4" applyNumberFormat="1" applyFont="1" applyFill="1" applyBorder="1" applyAlignment="1">
      <alignment horizontal="right"/>
    </xf>
    <xf numFmtId="166" fontId="5" fillId="0" borderId="0" xfId="4" applyNumberFormat="1" applyFont="1"/>
    <xf numFmtId="166" fontId="7" fillId="5" borderId="1" xfId="4" applyNumberFormat="1" applyFont="1" applyFill="1" applyBorder="1" applyAlignment="1">
      <alignment horizontal="right"/>
    </xf>
    <xf numFmtId="166" fontId="7" fillId="5" borderId="3" xfId="4" applyNumberFormat="1" applyFont="1" applyFill="1" applyBorder="1"/>
    <xf numFmtId="165" fontId="5" fillId="3" borderId="11" xfId="4" applyNumberFormat="1" applyFont="1" applyFill="1" applyBorder="1" applyAlignment="1">
      <alignment horizontal="right"/>
    </xf>
    <xf numFmtId="165" fontId="5" fillId="0" borderId="11" xfId="4" applyNumberFormat="1" applyFont="1" applyBorder="1" applyAlignment="1">
      <alignment horizontal="right"/>
    </xf>
    <xf numFmtId="165" fontId="5" fillId="0" borderId="12" xfId="4" applyNumberFormat="1" applyFont="1" applyBorder="1" applyAlignment="1">
      <alignment horizontal="right"/>
    </xf>
    <xf numFmtId="0" fontId="5" fillId="0" borderId="10" xfId="4" applyFont="1" applyBorder="1" applyAlignment="1">
      <alignment horizontal="left"/>
    </xf>
    <xf numFmtId="0" fontId="5" fillId="0" borderId="4" xfId="4" applyFont="1" applyBorder="1" applyAlignment="1">
      <alignment horizontal="left"/>
    </xf>
    <xf numFmtId="0" fontId="5" fillId="0" borderId="6" xfId="4" applyFont="1" applyBorder="1" applyAlignment="1">
      <alignment horizontal="left"/>
    </xf>
    <xf numFmtId="49" fontId="9" fillId="2" borderId="14" xfId="4" applyNumberFormat="1" applyFont="1" applyFill="1" applyBorder="1" applyAlignment="1">
      <alignment horizontal="center" vertical="center" wrapText="1"/>
    </xf>
    <xf numFmtId="0" fontId="2" fillId="0" borderId="0" xfId="4" applyFont="1"/>
    <xf numFmtId="0" fontId="11" fillId="0" borderId="0" xfId="4" applyFont="1" applyAlignment="1">
      <alignment horizontal="center"/>
    </xf>
    <xf numFmtId="49" fontId="8" fillId="2" borderId="2" xfId="4" applyNumberFormat="1" applyFont="1" applyFill="1" applyBorder="1" applyAlignment="1">
      <alignment horizontal="center" vertical="center" wrapText="1"/>
    </xf>
    <xf numFmtId="0" fontId="11" fillId="2" borderId="2" xfId="4" applyFont="1" applyFill="1" applyBorder="1" applyAlignment="1">
      <alignment horizontal="center" vertical="center" wrapText="1"/>
    </xf>
    <xf numFmtId="0" fontId="11" fillId="2" borderId="2" xfId="4" applyFont="1" applyFill="1" applyBorder="1" applyAlignment="1">
      <alignment horizontal="center" vertical="center"/>
    </xf>
    <xf numFmtId="0" fontId="11" fillId="2" borderId="3" xfId="4" applyFont="1" applyFill="1" applyBorder="1" applyAlignment="1">
      <alignment horizontal="center" vertical="center" wrapText="1"/>
    </xf>
    <xf numFmtId="49" fontId="12" fillId="3" borderId="4" xfId="4" applyNumberFormat="1" applyFont="1" applyFill="1" applyBorder="1" applyAlignment="1">
      <alignment horizontal="center" vertical="top" wrapText="1"/>
    </xf>
    <xf numFmtId="165" fontId="2" fillId="0" borderId="0" xfId="4" applyNumberFormat="1" applyFont="1" applyBorder="1"/>
    <xf numFmtId="4" fontId="2" fillId="0" borderId="0" xfId="4" applyNumberFormat="1" applyFont="1" applyBorder="1"/>
    <xf numFmtId="4" fontId="2" fillId="0" borderId="5" xfId="4" applyNumberFormat="1" applyFont="1" applyBorder="1"/>
    <xf numFmtId="166" fontId="2" fillId="0" borderId="0" xfId="4" applyNumberFormat="1" applyFont="1" applyBorder="1"/>
    <xf numFmtId="166" fontId="2" fillId="0" borderId="5" xfId="4" applyNumberFormat="1" applyFont="1" applyBorder="1"/>
    <xf numFmtId="49" fontId="12" fillId="0" borderId="4" xfId="4" applyNumberFormat="1" applyFont="1" applyBorder="1" applyAlignment="1">
      <alignment horizontal="center" vertical="top" wrapText="1"/>
    </xf>
    <xf numFmtId="0" fontId="2" fillId="0" borderId="0" xfId="4" applyFont="1" applyBorder="1"/>
    <xf numFmtId="0" fontId="2" fillId="0" borderId="0" xfId="4" applyBorder="1"/>
    <xf numFmtId="0" fontId="11" fillId="0" borderId="0" xfId="4" applyFont="1" applyBorder="1" applyAlignment="1">
      <alignment horizontal="center" vertical="top" wrapText="1"/>
    </xf>
    <xf numFmtId="0" fontId="11" fillId="0" borderId="0" xfId="4" applyFont="1" applyBorder="1" applyAlignment="1">
      <alignment horizontal="center"/>
    </xf>
    <xf numFmtId="0" fontId="11" fillId="0" borderId="0" xfId="4" applyFont="1" applyFill="1" applyBorder="1" applyAlignment="1">
      <alignment horizontal="center" vertical="top" wrapText="1"/>
    </xf>
    <xf numFmtId="49" fontId="12" fillId="0" borderId="6" xfId="4" applyNumberFormat="1" applyFont="1" applyBorder="1" applyAlignment="1">
      <alignment horizontal="center" vertical="top" wrapText="1"/>
    </xf>
    <xf numFmtId="165" fontId="2" fillId="0" borderId="7" xfId="4" applyNumberFormat="1" applyFont="1" applyBorder="1"/>
    <xf numFmtId="166" fontId="2" fillId="0" borderId="7" xfId="4" applyNumberFormat="1" applyFont="1" applyBorder="1"/>
    <xf numFmtId="166" fontId="2" fillId="0" borderId="8" xfId="4" applyNumberFormat="1" applyFont="1" applyBorder="1"/>
    <xf numFmtId="0" fontId="8" fillId="0" borderId="0" xfId="4" applyFont="1" applyFill="1" applyBorder="1" applyAlignment="1">
      <alignment horizontal="left" vertical="top" wrapText="1"/>
    </xf>
    <xf numFmtId="165" fontId="2" fillId="0" borderId="0" xfId="4" applyNumberFormat="1" applyBorder="1"/>
    <xf numFmtId="165" fontId="13" fillId="4" borderId="9" xfId="4" applyNumberFormat="1" applyFont="1" applyFill="1" applyBorder="1"/>
    <xf numFmtId="165" fontId="11" fillId="4" borderId="1" xfId="4" applyNumberFormat="1" applyFont="1" applyFill="1" applyBorder="1"/>
    <xf numFmtId="165" fontId="11" fillId="4" borderId="2" xfId="4" applyNumberFormat="1" applyFont="1" applyFill="1" applyBorder="1"/>
    <xf numFmtId="166" fontId="11" fillId="4" borderId="2" xfId="4" applyNumberFormat="1" applyFont="1" applyFill="1" applyBorder="1"/>
    <xf numFmtId="166" fontId="11" fillId="4" borderId="3" xfId="4" applyNumberFormat="1" applyFont="1" applyFill="1" applyBorder="1"/>
    <xf numFmtId="165" fontId="2" fillId="0" borderId="0" xfId="4" applyNumberFormat="1" applyFont="1"/>
    <xf numFmtId="165" fontId="13" fillId="4" borderId="13" xfId="4" applyNumberFormat="1" applyFont="1" applyFill="1" applyBorder="1"/>
    <xf numFmtId="165" fontId="11" fillId="4" borderId="6" xfId="4" applyNumberFormat="1" applyFont="1" applyFill="1" applyBorder="1"/>
    <xf numFmtId="165" fontId="11" fillId="4" borderId="7" xfId="4" applyNumberFormat="1" applyFont="1" applyFill="1" applyBorder="1"/>
    <xf numFmtId="166" fontId="11" fillId="4" borderId="7" xfId="4" applyNumberFormat="1" applyFont="1" applyFill="1" applyBorder="1"/>
    <xf numFmtId="166" fontId="11" fillId="4" borderId="8" xfId="4" applyNumberFormat="1" applyFont="1" applyFill="1" applyBorder="1"/>
    <xf numFmtId="49" fontId="12" fillId="0" borderId="15" xfId="4" applyNumberFormat="1" applyFont="1" applyBorder="1" applyAlignment="1">
      <alignment horizontal="center" vertical="top" wrapText="1"/>
    </xf>
    <xf numFmtId="165" fontId="10" fillId="0" borderId="16" xfId="4" applyNumberFormat="1" applyFont="1" applyBorder="1" applyAlignment="1">
      <alignment horizontal="right" vertical="top"/>
    </xf>
    <xf numFmtId="165" fontId="2" fillId="0" borderId="16" xfId="4" applyNumberFormat="1" applyFont="1" applyBorder="1"/>
    <xf numFmtId="166" fontId="2" fillId="0" borderId="16" xfId="4" applyNumberFormat="1" applyFont="1" applyBorder="1"/>
    <xf numFmtId="166" fontId="2" fillId="0" borderId="17" xfId="4" applyNumberFormat="1" applyFont="1" applyBorder="1"/>
    <xf numFmtId="0" fontId="11" fillId="0" borderId="0" xfId="4" applyFont="1"/>
    <xf numFmtId="49" fontId="12" fillId="3" borderId="10" xfId="4" applyNumberFormat="1" applyFont="1" applyFill="1" applyBorder="1" applyAlignment="1">
      <alignment horizontal="center" vertical="top" wrapText="1"/>
    </xf>
    <xf numFmtId="165" fontId="2" fillId="0" borderId="11" xfId="4" applyNumberFormat="1" applyFont="1" applyBorder="1"/>
    <xf numFmtId="4" fontId="2" fillId="0" borderId="11" xfId="4" applyNumberFormat="1" applyFont="1" applyBorder="1"/>
    <xf numFmtId="4" fontId="2" fillId="0" borderId="12" xfId="4" applyNumberFormat="1" applyFont="1" applyBorder="1"/>
    <xf numFmtId="165" fontId="11" fillId="4" borderId="3" xfId="4" applyNumberFormat="1" applyFont="1" applyFill="1" applyBorder="1"/>
    <xf numFmtId="166" fontId="11" fillId="4" borderId="1" xfId="4" applyNumberFormat="1" applyFont="1" applyFill="1" applyBorder="1"/>
    <xf numFmtId="0" fontId="11" fillId="5" borderId="0" xfId="4" applyFont="1" applyFill="1"/>
    <xf numFmtId="165" fontId="13" fillId="4" borderId="1" xfId="4" applyNumberFormat="1" applyFont="1" applyFill="1" applyBorder="1"/>
    <xf numFmtId="166" fontId="2" fillId="0" borderId="0" xfId="4" applyNumberFormat="1" applyFont="1" applyBorder="1" applyAlignment="1">
      <alignment horizontal="right"/>
    </xf>
    <xf numFmtId="165" fontId="2" fillId="0" borderId="0" xfId="4" applyNumberFormat="1"/>
    <xf numFmtId="0" fontId="11" fillId="5" borderId="0" xfId="4" applyFont="1" applyFill="1" applyAlignment="1">
      <alignment horizontal="right"/>
    </xf>
    <xf numFmtId="165" fontId="2" fillId="5" borderId="0" xfId="4" applyNumberFormat="1" applyFill="1" applyAlignment="1">
      <alignment horizontal="center"/>
    </xf>
    <xf numFmtId="0" fontId="2" fillId="5" borderId="0" xfId="4" applyFont="1" applyFill="1"/>
    <xf numFmtId="167" fontId="11" fillId="5" borderId="0" xfId="4" applyNumberFormat="1" applyFont="1" applyFill="1" applyAlignment="1">
      <alignment horizontal="center"/>
    </xf>
    <xf numFmtId="166" fontId="2" fillId="3" borderId="0" xfId="4" applyNumberFormat="1" applyFont="1" applyFill="1" applyBorder="1"/>
    <xf numFmtId="168" fontId="2" fillId="0" borderId="0" xfId="4" applyNumberFormat="1"/>
    <xf numFmtId="17" fontId="1" fillId="0" borderId="16" xfId="0" applyNumberFormat="1" applyFont="1" applyBorder="1" applyAlignment="1">
      <alignment horizontal="center"/>
    </xf>
    <xf numFmtId="0" fontId="2" fillId="0" borderId="16" xfId="4" applyBorder="1"/>
    <xf numFmtId="0" fontId="11" fillId="6" borderId="18" xfId="4" applyFont="1" applyFill="1" applyBorder="1" applyAlignment="1">
      <alignment horizontal="center" vertical="center"/>
    </xf>
    <xf numFmtId="165" fontId="2" fillId="0" borderId="18" xfId="4" applyNumberFormat="1" applyFont="1" applyFill="1" applyBorder="1"/>
    <xf numFmtId="166" fontId="2" fillId="0" borderId="18" xfId="4" applyNumberFormat="1" applyFont="1" applyFill="1" applyBorder="1"/>
    <xf numFmtId="165" fontId="11" fillId="0" borderId="18" xfId="4" applyNumberFormat="1" applyFont="1" applyFill="1" applyBorder="1"/>
    <xf numFmtId="166" fontId="11" fillId="0" borderId="18" xfId="4" applyNumberFormat="1" applyFont="1" applyFill="1" applyBorder="1"/>
    <xf numFmtId="0" fontId="2" fillId="0" borderId="18" xfId="4" applyFont="1" applyBorder="1" applyAlignment="1">
      <alignment horizontal="left"/>
    </xf>
    <xf numFmtId="0" fontId="2" fillId="0" borderId="18" xfId="4" applyFont="1" applyBorder="1"/>
    <xf numFmtId="0" fontId="11" fillId="0" borderId="18" xfId="4" applyFont="1" applyBorder="1" applyAlignment="1">
      <alignment horizontal="left"/>
    </xf>
    <xf numFmtId="0" fontId="11" fillId="0" borderId="18" xfId="4" applyFont="1" applyBorder="1"/>
    <xf numFmtId="0" fontId="11" fillId="0" borderId="18" xfId="4" applyFont="1" applyFill="1" applyBorder="1" applyAlignment="1">
      <alignment horizontal="center" vertical="center"/>
    </xf>
    <xf numFmtId="166" fontId="15" fillId="0" borderId="18" xfId="4" applyNumberFormat="1" applyFont="1" applyFill="1" applyBorder="1"/>
    <xf numFmtId="0" fontId="15" fillId="0" borderId="0" xfId="4" applyFont="1"/>
    <xf numFmtId="0" fontId="2" fillId="0" borderId="18" xfId="4" applyFont="1" applyFill="1" applyBorder="1" applyAlignment="1">
      <alignment horizontal="center"/>
    </xf>
    <xf numFmtId="0" fontId="2" fillId="0" borderId="0" xfId="4" applyAlignment="1">
      <alignment horizontal="center"/>
    </xf>
    <xf numFmtId="165" fontId="11" fillId="0" borderId="18" xfId="4" applyNumberFormat="1" applyFont="1" applyFill="1" applyBorder="1" applyAlignment="1">
      <alignment vertical="center"/>
    </xf>
    <xf numFmtId="166" fontId="11" fillId="0" borderId="18" xfId="4" applyNumberFormat="1" applyFont="1" applyFill="1" applyBorder="1" applyAlignment="1">
      <alignment vertical="center"/>
    </xf>
    <xf numFmtId="166" fontId="16" fillId="0" borderId="18" xfId="4" applyNumberFormat="1" applyFont="1" applyFill="1" applyBorder="1" applyAlignment="1">
      <alignment vertical="center"/>
    </xf>
    <xf numFmtId="0" fontId="11" fillId="0" borderId="18" xfId="4" applyFont="1" applyFill="1" applyBorder="1" applyAlignment="1">
      <alignment horizontal="center" wrapText="1"/>
    </xf>
    <xf numFmtId="0" fontId="11" fillId="0" borderId="18" xfId="4" applyFont="1" applyFill="1" applyBorder="1" applyAlignment="1">
      <alignment horizontal="center"/>
    </xf>
    <xf numFmtId="165" fontId="2" fillId="0" borderId="18" xfId="4" applyNumberFormat="1" applyFont="1" applyFill="1" applyBorder="1" applyAlignment="1">
      <alignment horizontal="center"/>
    </xf>
    <xf numFmtId="166" fontId="2" fillId="0" borderId="18" xfId="4" applyNumberFormat="1" applyFont="1" applyFill="1" applyBorder="1" applyAlignment="1">
      <alignment horizontal="center"/>
    </xf>
    <xf numFmtId="0" fontId="11" fillId="0" borderId="18" xfId="4" applyFont="1" applyFill="1" applyBorder="1" applyAlignment="1">
      <alignment horizontal="center" vertical="center" wrapText="1"/>
    </xf>
    <xf numFmtId="165" fontId="2" fillId="0" borderId="18" xfId="4" applyNumberFormat="1" applyFont="1" applyFill="1" applyBorder="1" applyAlignment="1">
      <alignment horizontal="right"/>
    </xf>
    <xf numFmtId="165" fontId="14" fillId="0" borderId="18" xfId="4" applyNumberFormat="1" applyFont="1" applyFill="1" applyBorder="1" applyAlignment="1">
      <alignment horizontal="right"/>
    </xf>
    <xf numFmtId="165" fontId="2" fillId="0" borderId="18" xfId="4" applyNumberFormat="1" applyBorder="1" applyAlignment="1">
      <alignment horizontal="center"/>
    </xf>
    <xf numFmtId="165" fontId="2" fillId="0" borderId="18" xfId="4" applyNumberFormat="1" applyFont="1" applyBorder="1" applyAlignment="1">
      <alignment horizontal="center"/>
    </xf>
    <xf numFmtId="169" fontId="2" fillId="0" borderId="18" xfId="4" applyNumberFormat="1" applyFont="1" applyFill="1" applyBorder="1" applyAlignment="1">
      <alignment horizontal="center"/>
    </xf>
    <xf numFmtId="169" fontId="17" fillId="0" borderId="18" xfId="4" applyNumberFormat="1" applyFont="1" applyFill="1" applyBorder="1" applyAlignment="1">
      <alignment horizontal="center"/>
    </xf>
    <xf numFmtId="4" fontId="2" fillId="0" borderId="5" xfId="4" applyNumberFormat="1" applyFont="1" applyBorder="1" applyAlignment="1">
      <alignment horizontal="center"/>
    </xf>
    <xf numFmtId="166" fontId="2" fillId="0" borderId="5" xfId="4" applyNumberFormat="1" applyFont="1" applyBorder="1" applyAlignment="1">
      <alignment horizontal="center"/>
    </xf>
    <xf numFmtId="166" fontId="2" fillId="0" borderId="17" xfId="4" applyNumberFormat="1" applyFont="1" applyBorder="1" applyAlignment="1">
      <alignment horizontal="center"/>
    </xf>
    <xf numFmtId="166" fontId="11" fillId="4" borderId="8" xfId="4" applyNumberFormat="1" applyFont="1" applyFill="1" applyBorder="1" applyAlignment="1">
      <alignment horizontal="center"/>
    </xf>
    <xf numFmtId="165" fontId="2" fillId="3" borderId="18" xfId="4" applyNumberFormat="1" applyFont="1" applyFill="1" applyBorder="1" applyAlignment="1">
      <alignment horizontal="center"/>
    </xf>
    <xf numFmtId="165" fontId="2" fillId="3" borderId="18" xfId="4" applyNumberFormat="1" applyFill="1" applyBorder="1" applyAlignment="1">
      <alignment horizontal="center"/>
    </xf>
    <xf numFmtId="166" fontId="2" fillId="0" borderId="18" xfId="4" applyNumberFormat="1" applyFont="1" applyBorder="1" applyAlignment="1">
      <alignment horizontal="center"/>
    </xf>
    <xf numFmtId="166" fontId="2" fillId="3" borderId="18" xfId="4" applyNumberFormat="1" applyFont="1" applyFill="1" applyBorder="1" applyAlignment="1">
      <alignment horizontal="center"/>
    </xf>
    <xf numFmtId="165" fontId="2" fillId="0" borderId="18" xfId="4" applyNumberFormat="1" applyFont="1" applyFill="1" applyBorder="1" applyAlignment="1">
      <alignment vertical="center"/>
    </xf>
    <xf numFmtId="166" fontId="2" fillId="0" borderId="18" xfId="4" applyNumberFormat="1" applyFont="1" applyFill="1" applyBorder="1" applyAlignment="1">
      <alignment vertical="center"/>
    </xf>
    <xf numFmtId="0" fontId="11" fillId="6" borderId="18" xfId="4" applyFont="1" applyFill="1" applyBorder="1" applyAlignment="1">
      <alignment horizontal="center" vertical="center"/>
    </xf>
    <xf numFmtId="0" fontId="2" fillId="0" borderId="18" xfId="4" applyFont="1" applyBorder="1" applyAlignment="1">
      <alignment horizontal="left"/>
    </xf>
    <xf numFmtId="0" fontId="2" fillId="0" borderId="19" xfId="4" applyFont="1" applyBorder="1" applyAlignment="1">
      <alignment horizontal="left" wrapText="1"/>
    </xf>
    <xf numFmtId="0" fontId="2" fillId="0" borderId="21" xfId="4" applyFont="1" applyBorder="1" applyAlignment="1">
      <alignment horizontal="left" wrapText="1"/>
    </xf>
    <xf numFmtId="0" fontId="2" fillId="0" borderId="20" xfId="4" applyFont="1" applyBorder="1" applyAlignment="1">
      <alignment horizontal="left" wrapText="1"/>
    </xf>
    <xf numFmtId="0" fontId="11" fillId="0" borderId="19" xfId="4" applyFont="1" applyFill="1" applyBorder="1" applyAlignment="1">
      <alignment horizontal="center" vertical="center"/>
    </xf>
    <xf numFmtId="0" fontId="11" fillId="0" borderId="21" xfId="4" applyFont="1" applyFill="1" applyBorder="1" applyAlignment="1">
      <alignment horizontal="center" vertical="center"/>
    </xf>
    <xf numFmtId="0" fontId="11" fillId="0" borderId="20" xfId="4" applyFont="1" applyFill="1" applyBorder="1" applyAlignment="1">
      <alignment horizontal="center" vertical="center"/>
    </xf>
  </cellXfs>
  <cellStyles count="6">
    <cellStyle name="A4 Small 210 x 297 mm" xfId="1"/>
    <cellStyle name="Comma 2" xfId="2"/>
    <cellStyle name="Millares 2" xfId="3"/>
    <cellStyle name="Normal" xfId="0" builtinId="0"/>
    <cellStyle name="Normal 2 2" xfId="4"/>
    <cellStyle name="Style 1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wmf"/><Relationship Id="rId13" Type="http://schemas.openxmlformats.org/officeDocument/2006/relationships/image" Target="../media/image13.wmf"/><Relationship Id="rId3" Type="http://schemas.openxmlformats.org/officeDocument/2006/relationships/image" Target="../media/image3.wmf"/><Relationship Id="rId7" Type="http://schemas.openxmlformats.org/officeDocument/2006/relationships/image" Target="../media/image7.wmf"/><Relationship Id="rId12" Type="http://schemas.openxmlformats.org/officeDocument/2006/relationships/image" Target="../media/image12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6" Type="http://schemas.openxmlformats.org/officeDocument/2006/relationships/image" Target="../media/image6.wmf"/><Relationship Id="rId11" Type="http://schemas.openxmlformats.org/officeDocument/2006/relationships/image" Target="../media/image11.wmf"/><Relationship Id="rId5" Type="http://schemas.openxmlformats.org/officeDocument/2006/relationships/image" Target="../media/image5.wmf"/><Relationship Id="rId15" Type="http://schemas.openxmlformats.org/officeDocument/2006/relationships/image" Target="../media/image15.wmf"/><Relationship Id="rId10" Type="http://schemas.openxmlformats.org/officeDocument/2006/relationships/image" Target="../media/image10.wmf"/><Relationship Id="rId4" Type="http://schemas.openxmlformats.org/officeDocument/2006/relationships/image" Target="../media/image4.wmf"/><Relationship Id="rId9" Type="http://schemas.openxmlformats.org/officeDocument/2006/relationships/image" Target="../media/image9.wmf"/><Relationship Id="rId14" Type="http://schemas.openxmlformats.org/officeDocument/2006/relationships/image" Target="../media/image14.wmf"/></Relationships>
</file>

<file path=xl/drawings/_rels/vmlDrawing2.vml.rels><?xml version="1.0" encoding="UTF-8" standalone="yes"?>
<Relationships xmlns="http://schemas.openxmlformats.org/package/2006/relationships"><Relationship Id="rId8" Type="http://schemas.openxmlformats.org/officeDocument/2006/relationships/image" Target="../media/image3.wmf"/><Relationship Id="rId3" Type="http://schemas.openxmlformats.org/officeDocument/2006/relationships/image" Target="../media/image18.emf"/><Relationship Id="rId7" Type="http://schemas.openxmlformats.org/officeDocument/2006/relationships/image" Target="../media/image22.wmf"/><Relationship Id="rId2" Type="http://schemas.openxmlformats.org/officeDocument/2006/relationships/image" Target="../media/image17.wmf"/><Relationship Id="rId1" Type="http://schemas.openxmlformats.org/officeDocument/2006/relationships/image" Target="../media/image16.emf"/><Relationship Id="rId6" Type="http://schemas.openxmlformats.org/officeDocument/2006/relationships/image" Target="../media/image21.emf"/><Relationship Id="rId11" Type="http://schemas.openxmlformats.org/officeDocument/2006/relationships/image" Target="../media/image25.emf"/><Relationship Id="rId5" Type="http://schemas.openxmlformats.org/officeDocument/2006/relationships/image" Target="../media/image20.wmf"/><Relationship Id="rId10" Type="http://schemas.openxmlformats.org/officeDocument/2006/relationships/image" Target="../media/image24.emf"/><Relationship Id="rId4" Type="http://schemas.openxmlformats.org/officeDocument/2006/relationships/image" Target="../media/image19.emf"/><Relationship Id="rId9" Type="http://schemas.openxmlformats.org/officeDocument/2006/relationships/image" Target="../media/image23.w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28.wmf"/><Relationship Id="rId2" Type="http://schemas.openxmlformats.org/officeDocument/2006/relationships/image" Target="../media/image27.emf"/><Relationship Id="rId1" Type="http://schemas.openxmlformats.org/officeDocument/2006/relationships/image" Target="../media/image26.emf"/><Relationship Id="rId5" Type="http://schemas.openxmlformats.org/officeDocument/2006/relationships/image" Target="../media/image3.wmf"/><Relationship Id="rId4" Type="http://schemas.openxmlformats.org/officeDocument/2006/relationships/image" Target="../media/image23.w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1.wmf"/><Relationship Id="rId2" Type="http://schemas.openxmlformats.org/officeDocument/2006/relationships/image" Target="../media/image30.wmf"/><Relationship Id="rId1" Type="http://schemas.openxmlformats.org/officeDocument/2006/relationships/image" Target="../media/image29.emf"/><Relationship Id="rId6" Type="http://schemas.openxmlformats.org/officeDocument/2006/relationships/image" Target="../media/image32.emf"/><Relationship Id="rId5" Type="http://schemas.openxmlformats.org/officeDocument/2006/relationships/image" Target="../media/image23.wmf"/><Relationship Id="rId4" Type="http://schemas.openxmlformats.org/officeDocument/2006/relationships/image" Target="../media/image3.wmf"/></Relationships>
</file>

<file path=xl/drawings/_rels/vmlDrawing5.vml.rels><?xml version="1.0" encoding="UTF-8" standalone="yes"?>
<Relationships xmlns="http://schemas.openxmlformats.org/package/2006/relationships"><Relationship Id="rId8" Type="http://schemas.openxmlformats.org/officeDocument/2006/relationships/image" Target="../media/image37.wmf"/><Relationship Id="rId3" Type="http://schemas.openxmlformats.org/officeDocument/2006/relationships/image" Target="../media/image34.wmf"/><Relationship Id="rId7" Type="http://schemas.openxmlformats.org/officeDocument/2006/relationships/image" Target="../media/image3.wmf"/><Relationship Id="rId2" Type="http://schemas.openxmlformats.org/officeDocument/2006/relationships/image" Target="../media/image30.wmf"/><Relationship Id="rId1" Type="http://schemas.openxmlformats.org/officeDocument/2006/relationships/image" Target="../media/image33.emf"/><Relationship Id="rId6" Type="http://schemas.openxmlformats.org/officeDocument/2006/relationships/image" Target="../media/image23.wmf"/><Relationship Id="rId5" Type="http://schemas.openxmlformats.org/officeDocument/2006/relationships/image" Target="../media/image36.emf"/><Relationship Id="rId4" Type="http://schemas.openxmlformats.org/officeDocument/2006/relationships/image" Target="../media/image35.wmf"/><Relationship Id="rId9" Type="http://schemas.openxmlformats.org/officeDocument/2006/relationships/image" Target="../media/image38.w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3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295275</xdr:colOff>
          <xdr:row>5</xdr:row>
          <xdr:rowOff>38100</xdr:rowOff>
        </xdr:from>
        <xdr:to>
          <xdr:col>4</xdr:col>
          <xdr:colOff>704850</xdr:colOff>
          <xdr:row>5</xdr:row>
          <xdr:rowOff>295275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390525</xdr:colOff>
          <xdr:row>5</xdr:row>
          <xdr:rowOff>57150</xdr:rowOff>
        </xdr:from>
        <xdr:to>
          <xdr:col>3</xdr:col>
          <xdr:colOff>619125</xdr:colOff>
          <xdr:row>5</xdr:row>
          <xdr:rowOff>285750</xdr:rowOff>
        </xdr:to>
        <xdr:sp macro="" textlink="">
          <xdr:nvSpPr>
            <xdr:cNvPr id="4098" name="Object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419100</xdr:colOff>
          <xdr:row>5</xdr:row>
          <xdr:rowOff>57150</xdr:rowOff>
        </xdr:from>
        <xdr:to>
          <xdr:col>2</xdr:col>
          <xdr:colOff>571500</xdr:colOff>
          <xdr:row>5</xdr:row>
          <xdr:rowOff>285750</xdr:rowOff>
        </xdr:to>
        <xdr:sp macro="" textlink="">
          <xdr:nvSpPr>
            <xdr:cNvPr id="4099" name="Object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266700</xdr:colOff>
          <xdr:row>5</xdr:row>
          <xdr:rowOff>38100</xdr:rowOff>
        </xdr:from>
        <xdr:to>
          <xdr:col>5</xdr:col>
          <xdr:colOff>733425</xdr:colOff>
          <xdr:row>5</xdr:row>
          <xdr:rowOff>295275</xdr:rowOff>
        </xdr:to>
        <xdr:sp macro="" textlink="">
          <xdr:nvSpPr>
            <xdr:cNvPr id="4100" name="Object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133350</xdr:colOff>
          <xdr:row>5</xdr:row>
          <xdr:rowOff>38100</xdr:rowOff>
        </xdr:from>
        <xdr:to>
          <xdr:col>6</xdr:col>
          <xdr:colOff>695325</xdr:colOff>
          <xdr:row>5</xdr:row>
          <xdr:rowOff>295275</xdr:rowOff>
        </xdr:to>
        <xdr:sp macro="" textlink="">
          <xdr:nvSpPr>
            <xdr:cNvPr id="4101" name="Object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190500</xdr:colOff>
          <xdr:row>5</xdr:row>
          <xdr:rowOff>38100</xdr:rowOff>
        </xdr:from>
        <xdr:to>
          <xdr:col>7</xdr:col>
          <xdr:colOff>1343025</xdr:colOff>
          <xdr:row>5</xdr:row>
          <xdr:rowOff>295275</xdr:rowOff>
        </xdr:to>
        <xdr:sp macro="" textlink="">
          <xdr:nvSpPr>
            <xdr:cNvPr id="4102" name="Object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257175</xdr:colOff>
          <xdr:row>37</xdr:row>
          <xdr:rowOff>19050</xdr:rowOff>
        </xdr:from>
        <xdr:to>
          <xdr:col>4</xdr:col>
          <xdr:colOff>666750</xdr:colOff>
          <xdr:row>37</xdr:row>
          <xdr:rowOff>276225</xdr:rowOff>
        </xdr:to>
        <xdr:sp macro="" textlink="">
          <xdr:nvSpPr>
            <xdr:cNvPr id="4103" name="Object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381000</xdr:colOff>
          <xdr:row>37</xdr:row>
          <xdr:rowOff>38100</xdr:rowOff>
        </xdr:from>
        <xdr:to>
          <xdr:col>2</xdr:col>
          <xdr:colOff>533400</xdr:colOff>
          <xdr:row>37</xdr:row>
          <xdr:rowOff>266700</xdr:rowOff>
        </xdr:to>
        <xdr:sp macro="" textlink="">
          <xdr:nvSpPr>
            <xdr:cNvPr id="4104" name="Object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104775</xdr:colOff>
          <xdr:row>37</xdr:row>
          <xdr:rowOff>19050</xdr:rowOff>
        </xdr:from>
        <xdr:to>
          <xdr:col>6</xdr:col>
          <xdr:colOff>666750</xdr:colOff>
          <xdr:row>37</xdr:row>
          <xdr:rowOff>276225</xdr:rowOff>
        </xdr:to>
        <xdr:sp macro="" textlink="">
          <xdr:nvSpPr>
            <xdr:cNvPr id="4105" name="Object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390525</xdr:colOff>
          <xdr:row>37</xdr:row>
          <xdr:rowOff>47625</xdr:rowOff>
        </xdr:from>
        <xdr:to>
          <xdr:col>3</xdr:col>
          <xdr:colOff>628650</xdr:colOff>
          <xdr:row>37</xdr:row>
          <xdr:rowOff>276225</xdr:rowOff>
        </xdr:to>
        <xdr:sp macro="" textlink="">
          <xdr:nvSpPr>
            <xdr:cNvPr id="4106" name="Object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200025</xdr:colOff>
          <xdr:row>37</xdr:row>
          <xdr:rowOff>19050</xdr:rowOff>
        </xdr:from>
        <xdr:to>
          <xdr:col>5</xdr:col>
          <xdr:colOff>695325</xdr:colOff>
          <xdr:row>37</xdr:row>
          <xdr:rowOff>276225</xdr:rowOff>
        </xdr:to>
        <xdr:sp macro="" textlink="">
          <xdr:nvSpPr>
            <xdr:cNvPr id="4107" name="Object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142875</xdr:colOff>
          <xdr:row>37</xdr:row>
          <xdr:rowOff>38100</xdr:rowOff>
        </xdr:from>
        <xdr:to>
          <xdr:col>7</xdr:col>
          <xdr:colOff>1323975</xdr:colOff>
          <xdr:row>37</xdr:row>
          <xdr:rowOff>295275</xdr:rowOff>
        </xdr:to>
        <xdr:sp macro="" textlink="">
          <xdr:nvSpPr>
            <xdr:cNvPr id="4108" name="Object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276225</xdr:colOff>
          <xdr:row>69</xdr:row>
          <xdr:rowOff>9525</xdr:rowOff>
        </xdr:from>
        <xdr:to>
          <xdr:col>4</xdr:col>
          <xdr:colOff>685800</xdr:colOff>
          <xdr:row>69</xdr:row>
          <xdr:rowOff>266700</xdr:rowOff>
        </xdr:to>
        <xdr:sp macro="" textlink="">
          <xdr:nvSpPr>
            <xdr:cNvPr id="4109" name="Object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400050</xdr:colOff>
          <xdr:row>69</xdr:row>
          <xdr:rowOff>28575</xdr:rowOff>
        </xdr:from>
        <xdr:to>
          <xdr:col>2</xdr:col>
          <xdr:colOff>552450</xdr:colOff>
          <xdr:row>69</xdr:row>
          <xdr:rowOff>257175</xdr:rowOff>
        </xdr:to>
        <xdr:sp macro="" textlink="">
          <xdr:nvSpPr>
            <xdr:cNvPr id="4110" name="Object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123825</xdr:colOff>
          <xdr:row>69</xdr:row>
          <xdr:rowOff>9525</xdr:rowOff>
        </xdr:from>
        <xdr:to>
          <xdr:col>6</xdr:col>
          <xdr:colOff>685800</xdr:colOff>
          <xdr:row>69</xdr:row>
          <xdr:rowOff>266700</xdr:rowOff>
        </xdr:to>
        <xdr:sp macro="" textlink="">
          <xdr:nvSpPr>
            <xdr:cNvPr id="4111" name="Object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419100</xdr:colOff>
          <xdr:row>69</xdr:row>
          <xdr:rowOff>28575</xdr:rowOff>
        </xdr:from>
        <xdr:to>
          <xdr:col>3</xdr:col>
          <xdr:colOff>657225</xdr:colOff>
          <xdr:row>69</xdr:row>
          <xdr:rowOff>257175</xdr:rowOff>
        </xdr:to>
        <xdr:sp macro="" textlink="">
          <xdr:nvSpPr>
            <xdr:cNvPr id="4112" name="Object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209550</xdr:colOff>
          <xdr:row>69</xdr:row>
          <xdr:rowOff>28575</xdr:rowOff>
        </xdr:from>
        <xdr:to>
          <xdr:col>5</xdr:col>
          <xdr:colOff>704850</xdr:colOff>
          <xdr:row>69</xdr:row>
          <xdr:rowOff>285750</xdr:rowOff>
        </xdr:to>
        <xdr:sp macro="" textlink="">
          <xdr:nvSpPr>
            <xdr:cNvPr id="4113" name="Object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171450</xdr:colOff>
          <xdr:row>69</xdr:row>
          <xdr:rowOff>38100</xdr:rowOff>
        </xdr:from>
        <xdr:to>
          <xdr:col>7</xdr:col>
          <xdr:colOff>1343025</xdr:colOff>
          <xdr:row>69</xdr:row>
          <xdr:rowOff>295275</xdr:rowOff>
        </xdr:to>
        <xdr:sp macro="" textlink="">
          <xdr:nvSpPr>
            <xdr:cNvPr id="4114" name="Object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247650</xdr:colOff>
          <xdr:row>101</xdr:row>
          <xdr:rowOff>9525</xdr:rowOff>
        </xdr:from>
        <xdr:to>
          <xdr:col>4</xdr:col>
          <xdr:colOff>657225</xdr:colOff>
          <xdr:row>101</xdr:row>
          <xdr:rowOff>266700</xdr:rowOff>
        </xdr:to>
        <xdr:sp macro="" textlink="">
          <xdr:nvSpPr>
            <xdr:cNvPr id="4115" name="Object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371475</xdr:colOff>
          <xdr:row>101</xdr:row>
          <xdr:rowOff>28575</xdr:rowOff>
        </xdr:from>
        <xdr:to>
          <xdr:col>2</xdr:col>
          <xdr:colOff>523875</xdr:colOff>
          <xdr:row>101</xdr:row>
          <xdr:rowOff>257175</xdr:rowOff>
        </xdr:to>
        <xdr:sp macro="" textlink="">
          <xdr:nvSpPr>
            <xdr:cNvPr id="4116" name="Object 20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95250</xdr:colOff>
          <xdr:row>101</xdr:row>
          <xdr:rowOff>9525</xdr:rowOff>
        </xdr:from>
        <xdr:to>
          <xdr:col>6</xdr:col>
          <xdr:colOff>657225</xdr:colOff>
          <xdr:row>101</xdr:row>
          <xdr:rowOff>266700</xdr:rowOff>
        </xdr:to>
        <xdr:sp macro="" textlink="">
          <xdr:nvSpPr>
            <xdr:cNvPr id="4117" name="Object 21" hidden="1">
              <a:extLst>
                <a:ext uri="{63B3BB69-23CF-44E3-9099-C40C66FF867C}">
                  <a14:compatExt spid="_x0000_s41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447675</xdr:colOff>
          <xdr:row>101</xdr:row>
          <xdr:rowOff>38100</xdr:rowOff>
        </xdr:from>
        <xdr:to>
          <xdr:col>3</xdr:col>
          <xdr:colOff>685800</xdr:colOff>
          <xdr:row>101</xdr:row>
          <xdr:rowOff>266700</xdr:rowOff>
        </xdr:to>
        <xdr:sp macro="" textlink="">
          <xdr:nvSpPr>
            <xdr:cNvPr id="4118" name="Object 2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266700</xdr:colOff>
          <xdr:row>101</xdr:row>
          <xdr:rowOff>38100</xdr:rowOff>
        </xdr:from>
        <xdr:to>
          <xdr:col>5</xdr:col>
          <xdr:colOff>762000</xdr:colOff>
          <xdr:row>101</xdr:row>
          <xdr:rowOff>295275</xdr:rowOff>
        </xdr:to>
        <xdr:sp macro="" textlink="">
          <xdr:nvSpPr>
            <xdr:cNvPr id="4119" name="Object 23" hidden="1">
              <a:extLst>
                <a:ext uri="{63B3BB69-23CF-44E3-9099-C40C66FF867C}">
                  <a14:compatExt spid="_x0000_s41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161925</xdr:colOff>
          <xdr:row>101</xdr:row>
          <xdr:rowOff>38100</xdr:rowOff>
        </xdr:from>
        <xdr:to>
          <xdr:col>7</xdr:col>
          <xdr:colOff>1343025</xdr:colOff>
          <xdr:row>101</xdr:row>
          <xdr:rowOff>295275</xdr:rowOff>
        </xdr:to>
        <xdr:sp macro="" textlink="">
          <xdr:nvSpPr>
            <xdr:cNvPr id="4120" name="Object 24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752475</xdr:colOff>
          <xdr:row>1</xdr:row>
          <xdr:rowOff>57150</xdr:rowOff>
        </xdr:from>
        <xdr:to>
          <xdr:col>5</xdr:col>
          <xdr:colOff>38100</xdr:colOff>
          <xdr:row>3</xdr:row>
          <xdr:rowOff>133350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638175</xdr:colOff>
          <xdr:row>33</xdr:row>
          <xdr:rowOff>76200</xdr:rowOff>
        </xdr:from>
        <xdr:to>
          <xdr:col>5</xdr:col>
          <xdr:colOff>266700</xdr:colOff>
          <xdr:row>35</xdr:row>
          <xdr:rowOff>19050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361950</xdr:colOff>
          <xdr:row>33</xdr:row>
          <xdr:rowOff>19050</xdr:rowOff>
        </xdr:from>
        <xdr:to>
          <xdr:col>16</xdr:col>
          <xdr:colOff>95250</xdr:colOff>
          <xdr:row>36</xdr:row>
          <xdr:rowOff>9525</xdr:rowOff>
        </xdr:to>
        <xdr:sp macro="" textlink="">
          <xdr:nvSpPr>
            <xdr:cNvPr id="5123" name="Object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695325</xdr:colOff>
          <xdr:row>66</xdr:row>
          <xdr:rowOff>0</xdr:rowOff>
        </xdr:from>
        <xdr:to>
          <xdr:col>6</xdr:col>
          <xdr:colOff>1019175</xdr:colOff>
          <xdr:row>68</xdr:row>
          <xdr:rowOff>76200</xdr:rowOff>
        </xdr:to>
        <xdr:sp macro="" textlink="">
          <xdr:nvSpPr>
            <xdr:cNvPr id="5124" name="Object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533400</xdr:colOff>
          <xdr:row>66</xdr:row>
          <xdr:rowOff>0</xdr:rowOff>
        </xdr:from>
        <xdr:to>
          <xdr:col>17</xdr:col>
          <xdr:colOff>485775</xdr:colOff>
          <xdr:row>67</xdr:row>
          <xdr:rowOff>19050</xdr:rowOff>
        </xdr:to>
        <xdr:sp macro="" textlink="">
          <xdr:nvSpPr>
            <xdr:cNvPr id="5125" name="Object 5" hidden="1">
              <a:extLst>
                <a:ext uri="{63B3BB69-23CF-44E3-9099-C40C66FF867C}">
                  <a14:compatExt spid="_x0000_s51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304800</xdr:colOff>
          <xdr:row>98</xdr:row>
          <xdr:rowOff>95250</xdr:rowOff>
        </xdr:from>
        <xdr:to>
          <xdr:col>8</xdr:col>
          <xdr:colOff>752475</xdr:colOff>
          <xdr:row>100</xdr:row>
          <xdr:rowOff>152400</xdr:rowOff>
        </xdr:to>
        <xdr:sp macro="" textlink="">
          <xdr:nvSpPr>
            <xdr:cNvPr id="5126" name="Object 6" hidden="1">
              <a:extLst>
                <a:ext uri="{63B3BB69-23CF-44E3-9099-C40C66FF867C}">
                  <a14:compatExt spid="_x0000_s51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47625</xdr:colOff>
          <xdr:row>98</xdr:row>
          <xdr:rowOff>190500</xdr:rowOff>
        </xdr:from>
        <xdr:to>
          <xdr:col>20</xdr:col>
          <xdr:colOff>0</xdr:colOff>
          <xdr:row>100</xdr:row>
          <xdr:rowOff>123825</xdr:rowOff>
        </xdr:to>
        <xdr:sp macro="" textlink="">
          <xdr:nvSpPr>
            <xdr:cNvPr id="5127" name="Object 7" hidden="1">
              <a:extLst>
                <a:ext uri="{63B3BB69-23CF-44E3-9099-C40C66FF867C}">
                  <a14:compatExt spid="_x0000_s51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4</xdr:row>
          <xdr:rowOff>57150</xdr:rowOff>
        </xdr:from>
        <xdr:to>
          <xdr:col>2</xdr:col>
          <xdr:colOff>542925</xdr:colOff>
          <xdr:row>4</xdr:row>
          <xdr:rowOff>285750</xdr:rowOff>
        </xdr:to>
        <xdr:sp macro="" textlink="">
          <xdr:nvSpPr>
            <xdr:cNvPr id="5128" name="Object 8" hidden="1">
              <a:extLst>
                <a:ext uri="{63B3BB69-23CF-44E3-9099-C40C66FF867C}">
                  <a14:compatExt spid="_x0000_s51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3</xdr:row>
          <xdr:rowOff>152400</xdr:rowOff>
        </xdr:from>
        <xdr:to>
          <xdr:col>3</xdr:col>
          <xdr:colOff>809625</xdr:colOff>
          <xdr:row>4</xdr:row>
          <xdr:rowOff>314325</xdr:rowOff>
        </xdr:to>
        <xdr:sp macro="" textlink="">
          <xdr:nvSpPr>
            <xdr:cNvPr id="5129" name="Object 9" hidden="1">
              <a:extLst>
                <a:ext uri="{63B3BB69-23CF-44E3-9099-C40C66FF867C}">
                  <a14:compatExt spid="_x0000_s51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323850</xdr:colOff>
          <xdr:row>36</xdr:row>
          <xdr:rowOff>66675</xdr:rowOff>
        </xdr:from>
        <xdr:to>
          <xdr:col>2</xdr:col>
          <xdr:colOff>476250</xdr:colOff>
          <xdr:row>36</xdr:row>
          <xdr:rowOff>295275</xdr:rowOff>
        </xdr:to>
        <xdr:sp macro="" textlink="">
          <xdr:nvSpPr>
            <xdr:cNvPr id="5130" name="Object 10" hidden="1">
              <a:extLst>
                <a:ext uri="{63B3BB69-23CF-44E3-9099-C40C66FF867C}">
                  <a14:compatExt spid="_x0000_s51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438150</xdr:colOff>
          <xdr:row>35</xdr:row>
          <xdr:rowOff>161925</xdr:rowOff>
        </xdr:from>
        <xdr:to>
          <xdr:col>3</xdr:col>
          <xdr:colOff>742950</xdr:colOff>
          <xdr:row>36</xdr:row>
          <xdr:rowOff>323850</xdr:rowOff>
        </xdr:to>
        <xdr:sp macro="" textlink="">
          <xdr:nvSpPr>
            <xdr:cNvPr id="5131" name="Object 11" hidden="1">
              <a:extLst>
                <a:ext uri="{63B3BB69-23CF-44E3-9099-C40C66FF867C}">
                  <a14:compatExt spid="_x0000_s51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276225</xdr:colOff>
          <xdr:row>36</xdr:row>
          <xdr:rowOff>57150</xdr:rowOff>
        </xdr:from>
        <xdr:to>
          <xdr:col>13</xdr:col>
          <xdr:colOff>428625</xdr:colOff>
          <xdr:row>36</xdr:row>
          <xdr:rowOff>285750</xdr:rowOff>
        </xdr:to>
        <xdr:sp macro="" textlink="">
          <xdr:nvSpPr>
            <xdr:cNvPr id="5132" name="Object 12" hidden="1">
              <a:extLst>
                <a:ext uri="{63B3BB69-23CF-44E3-9099-C40C66FF867C}">
                  <a14:compatExt spid="_x0000_s51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390525</xdr:colOff>
          <xdr:row>35</xdr:row>
          <xdr:rowOff>152400</xdr:rowOff>
        </xdr:from>
        <xdr:to>
          <xdr:col>14</xdr:col>
          <xdr:colOff>695325</xdr:colOff>
          <xdr:row>36</xdr:row>
          <xdr:rowOff>314325</xdr:rowOff>
        </xdr:to>
        <xdr:sp macro="" textlink="">
          <xdr:nvSpPr>
            <xdr:cNvPr id="5133" name="Object 13" hidden="1">
              <a:extLst>
                <a:ext uri="{63B3BB69-23CF-44E3-9099-C40C66FF867C}">
                  <a14:compatExt spid="_x0000_s51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238125</xdr:colOff>
          <xdr:row>129</xdr:row>
          <xdr:rowOff>9525</xdr:rowOff>
        </xdr:from>
        <xdr:to>
          <xdr:col>4</xdr:col>
          <xdr:colOff>752475</xdr:colOff>
          <xdr:row>129</xdr:row>
          <xdr:rowOff>323850</xdr:rowOff>
        </xdr:to>
        <xdr:sp macro="" textlink="">
          <xdr:nvSpPr>
            <xdr:cNvPr id="5134" name="Object 14" hidden="1">
              <a:extLst>
                <a:ext uri="{63B3BB69-23CF-44E3-9099-C40C66FF867C}">
                  <a14:compatExt spid="_x0000_s51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68</xdr:row>
          <xdr:rowOff>57150</xdr:rowOff>
        </xdr:from>
        <xdr:to>
          <xdr:col>2</xdr:col>
          <xdr:colOff>542925</xdr:colOff>
          <xdr:row>68</xdr:row>
          <xdr:rowOff>285750</xdr:rowOff>
        </xdr:to>
        <xdr:sp macro="" textlink="">
          <xdr:nvSpPr>
            <xdr:cNvPr id="5135" name="Object 15" hidden="1">
              <a:extLst>
                <a:ext uri="{63B3BB69-23CF-44E3-9099-C40C66FF867C}">
                  <a14:compatExt spid="_x0000_s51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67</xdr:row>
          <xdr:rowOff>152400</xdr:rowOff>
        </xdr:from>
        <xdr:to>
          <xdr:col>3</xdr:col>
          <xdr:colOff>809625</xdr:colOff>
          <xdr:row>68</xdr:row>
          <xdr:rowOff>314325</xdr:rowOff>
        </xdr:to>
        <xdr:sp macro="" textlink="">
          <xdr:nvSpPr>
            <xdr:cNvPr id="5136" name="Object 16" hidden="1">
              <a:extLst>
                <a:ext uri="{63B3BB69-23CF-44E3-9099-C40C66FF867C}">
                  <a14:compatExt spid="_x0000_s51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101</xdr:row>
          <xdr:rowOff>57150</xdr:rowOff>
        </xdr:from>
        <xdr:to>
          <xdr:col>2</xdr:col>
          <xdr:colOff>542925</xdr:colOff>
          <xdr:row>101</xdr:row>
          <xdr:rowOff>285750</xdr:rowOff>
        </xdr:to>
        <xdr:sp macro="" textlink="">
          <xdr:nvSpPr>
            <xdr:cNvPr id="5137" name="Object 17" hidden="1">
              <a:extLst>
                <a:ext uri="{63B3BB69-23CF-44E3-9099-C40C66FF867C}">
                  <a14:compatExt spid="_x0000_s51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100</xdr:row>
          <xdr:rowOff>152400</xdr:rowOff>
        </xdr:from>
        <xdr:to>
          <xdr:col>3</xdr:col>
          <xdr:colOff>809625</xdr:colOff>
          <xdr:row>101</xdr:row>
          <xdr:rowOff>314325</xdr:rowOff>
        </xdr:to>
        <xdr:sp macro="" textlink="">
          <xdr:nvSpPr>
            <xdr:cNvPr id="5138" name="Object 18" hidden="1">
              <a:extLst>
                <a:ext uri="{63B3BB69-23CF-44E3-9099-C40C66FF867C}">
                  <a14:compatExt spid="_x0000_s51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390525</xdr:colOff>
          <xdr:row>101</xdr:row>
          <xdr:rowOff>57150</xdr:rowOff>
        </xdr:from>
        <xdr:to>
          <xdr:col>13</xdr:col>
          <xdr:colOff>542925</xdr:colOff>
          <xdr:row>101</xdr:row>
          <xdr:rowOff>285750</xdr:rowOff>
        </xdr:to>
        <xdr:sp macro="" textlink="">
          <xdr:nvSpPr>
            <xdr:cNvPr id="5139" name="Object 19" hidden="1">
              <a:extLst>
                <a:ext uri="{63B3BB69-23CF-44E3-9099-C40C66FF867C}">
                  <a14:compatExt spid="_x0000_s51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504825</xdr:colOff>
          <xdr:row>100</xdr:row>
          <xdr:rowOff>152400</xdr:rowOff>
        </xdr:from>
        <xdr:to>
          <xdr:col>15</xdr:col>
          <xdr:colOff>0</xdr:colOff>
          <xdr:row>101</xdr:row>
          <xdr:rowOff>314325</xdr:rowOff>
        </xdr:to>
        <xdr:sp macro="" textlink="">
          <xdr:nvSpPr>
            <xdr:cNvPr id="5140" name="Object 20" hidden="1">
              <a:extLst>
                <a:ext uri="{63B3BB69-23CF-44E3-9099-C40C66FF867C}">
                  <a14:compatExt spid="_x0000_s51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390525</xdr:colOff>
          <xdr:row>68</xdr:row>
          <xdr:rowOff>57150</xdr:rowOff>
        </xdr:from>
        <xdr:to>
          <xdr:col>13</xdr:col>
          <xdr:colOff>542925</xdr:colOff>
          <xdr:row>68</xdr:row>
          <xdr:rowOff>285750</xdr:rowOff>
        </xdr:to>
        <xdr:sp macro="" textlink="">
          <xdr:nvSpPr>
            <xdr:cNvPr id="5141" name="Object 21" hidden="1">
              <a:extLst>
                <a:ext uri="{63B3BB69-23CF-44E3-9099-C40C66FF867C}">
                  <a14:compatExt spid="_x0000_s51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504825</xdr:colOff>
          <xdr:row>67</xdr:row>
          <xdr:rowOff>152400</xdr:rowOff>
        </xdr:from>
        <xdr:to>
          <xdr:col>15</xdr:col>
          <xdr:colOff>0</xdr:colOff>
          <xdr:row>68</xdr:row>
          <xdr:rowOff>314325</xdr:rowOff>
        </xdr:to>
        <xdr:sp macro="" textlink="">
          <xdr:nvSpPr>
            <xdr:cNvPr id="5142" name="Object 22" hidden="1">
              <a:extLst>
                <a:ext uri="{63B3BB69-23CF-44E3-9099-C40C66FF867C}">
                  <a14:compatExt spid="_x0000_s51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628650</xdr:colOff>
          <xdr:row>33</xdr:row>
          <xdr:rowOff>66675</xdr:rowOff>
        </xdr:from>
        <xdr:to>
          <xdr:col>8</xdr:col>
          <xdr:colOff>304800</xdr:colOff>
          <xdr:row>35</xdr:row>
          <xdr:rowOff>142875</xdr:rowOff>
        </xdr:to>
        <xdr:sp macro="" textlink="">
          <xdr:nvSpPr>
            <xdr:cNvPr id="5143" name="Object 23" hidden="1">
              <a:extLst>
                <a:ext uri="{63B3BB69-23CF-44E3-9099-C40C66FF867C}">
                  <a14:compatExt spid="_x0000_s51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</xdr:row>
          <xdr:rowOff>28575</xdr:rowOff>
        </xdr:from>
        <xdr:to>
          <xdr:col>4</xdr:col>
          <xdr:colOff>485775</xdr:colOff>
          <xdr:row>4</xdr:row>
          <xdr:rowOff>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457200</xdr:colOff>
          <xdr:row>33</xdr:row>
          <xdr:rowOff>57150</xdr:rowOff>
        </xdr:from>
        <xdr:to>
          <xdr:col>9</xdr:col>
          <xdr:colOff>0</xdr:colOff>
          <xdr:row>36</xdr:row>
          <xdr:rowOff>9525</xdr:rowOff>
        </xdr:to>
        <xdr:sp macro="" textlink="">
          <xdr:nvSpPr>
            <xdr:cNvPr id="6146" name="Object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485775</xdr:colOff>
          <xdr:row>64</xdr:row>
          <xdr:rowOff>114300</xdr:rowOff>
        </xdr:from>
        <xdr:to>
          <xdr:col>9</xdr:col>
          <xdr:colOff>0</xdr:colOff>
          <xdr:row>66</xdr:row>
          <xdr:rowOff>180975</xdr:rowOff>
        </xdr:to>
        <xdr:sp macro="" textlink="">
          <xdr:nvSpPr>
            <xdr:cNvPr id="6147" name="Object 3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514350</xdr:colOff>
          <xdr:row>97</xdr:row>
          <xdr:rowOff>85725</xdr:rowOff>
        </xdr:from>
        <xdr:to>
          <xdr:col>9</xdr:col>
          <xdr:colOff>0</xdr:colOff>
          <xdr:row>99</xdr:row>
          <xdr:rowOff>85725</xdr:rowOff>
        </xdr:to>
        <xdr:sp macro="" textlink="">
          <xdr:nvSpPr>
            <xdr:cNvPr id="6148" name="Object 4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542925</xdr:colOff>
          <xdr:row>129</xdr:row>
          <xdr:rowOff>66675</xdr:rowOff>
        </xdr:from>
        <xdr:to>
          <xdr:col>9</xdr:col>
          <xdr:colOff>0</xdr:colOff>
          <xdr:row>131</xdr:row>
          <xdr:rowOff>66675</xdr:rowOff>
        </xdr:to>
        <xdr:sp macro="" textlink="">
          <xdr:nvSpPr>
            <xdr:cNvPr id="6149" name="Object 5" hidden="1">
              <a:extLst>
                <a:ext uri="{63B3BB69-23CF-44E3-9099-C40C66FF867C}">
                  <a14:compatExt spid="_x0000_s61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438150</xdr:colOff>
          <xdr:row>160</xdr:row>
          <xdr:rowOff>0</xdr:rowOff>
        </xdr:from>
        <xdr:to>
          <xdr:col>4</xdr:col>
          <xdr:colOff>619125</xdr:colOff>
          <xdr:row>160</xdr:row>
          <xdr:rowOff>314325</xdr:rowOff>
        </xdr:to>
        <xdr:sp macro="" textlink="">
          <xdr:nvSpPr>
            <xdr:cNvPr id="6150" name="Object 6" hidden="1">
              <a:extLst>
                <a:ext uri="{63B3BB69-23CF-44E3-9099-C40C66FF867C}">
                  <a14:compatExt spid="_x0000_s61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4</xdr:row>
          <xdr:rowOff>57150</xdr:rowOff>
        </xdr:from>
        <xdr:to>
          <xdr:col>2</xdr:col>
          <xdr:colOff>542925</xdr:colOff>
          <xdr:row>4</xdr:row>
          <xdr:rowOff>285750</xdr:rowOff>
        </xdr:to>
        <xdr:sp macro="" textlink="">
          <xdr:nvSpPr>
            <xdr:cNvPr id="6151" name="Object 7" hidden="1">
              <a:extLst>
                <a:ext uri="{63B3BB69-23CF-44E3-9099-C40C66FF867C}">
                  <a14:compatExt spid="_x0000_s61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3</xdr:row>
          <xdr:rowOff>152400</xdr:rowOff>
        </xdr:from>
        <xdr:to>
          <xdr:col>3</xdr:col>
          <xdr:colOff>0</xdr:colOff>
          <xdr:row>4</xdr:row>
          <xdr:rowOff>314325</xdr:rowOff>
        </xdr:to>
        <xdr:sp macro="" textlink="">
          <xdr:nvSpPr>
            <xdr:cNvPr id="6152" name="Object 8" hidden="1">
              <a:extLst>
                <a:ext uri="{63B3BB69-23CF-44E3-9099-C40C66FF867C}">
                  <a14:compatExt spid="_x0000_s61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36</xdr:row>
          <xdr:rowOff>57150</xdr:rowOff>
        </xdr:from>
        <xdr:to>
          <xdr:col>2</xdr:col>
          <xdr:colOff>542925</xdr:colOff>
          <xdr:row>36</xdr:row>
          <xdr:rowOff>285750</xdr:rowOff>
        </xdr:to>
        <xdr:sp macro="" textlink="">
          <xdr:nvSpPr>
            <xdr:cNvPr id="6153" name="Object 9" hidden="1">
              <a:extLst>
                <a:ext uri="{63B3BB69-23CF-44E3-9099-C40C66FF867C}">
                  <a14:compatExt spid="_x0000_s61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35</xdr:row>
          <xdr:rowOff>152400</xdr:rowOff>
        </xdr:from>
        <xdr:to>
          <xdr:col>3</xdr:col>
          <xdr:colOff>0</xdr:colOff>
          <xdr:row>36</xdr:row>
          <xdr:rowOff>314325</xdr:rowOff>
        </xdr:to>
        <xdr:sp macro="" textlink="">
          <xdr:nvSpPr>
            <xdr:cNvPr id="6154" name="Object 10" hidden="1">
              <a:extLst>
                <a:ext uri="{63B3BB69-23CF-44E3-9099-C40C66FF867C}">
                  <a14:compatExt spid="_x0000_s61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68</xdr:row>
          <xdr:rowOff>57150</xdr:rowOff>
        </xdr:from>
        <xdr:to>
          <xdr:col>2</xdr:col>
          <xdr:colOff>542925</xdr:colOff>
          <xdr:row>68</xdr:row>
          <xdr:rowOff>285750</xdr:rowOff>
        </xdr:to>
        <xdr:sp macro="" textlink="">
          <xdr:nvSpPr>
            <xdr:cNvPr id="6155" name="Object 11" hidden="1">
              <a:extLst>
                <a:ext uri="{63B3BB69-23CF-44E3-9099-C40C66FF867C}">
                  <a14:compatExt spid="_x0000_s61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67</xdr:row>
          <xdr:rowOff>152400</xdr:rowOff>
        </xdr:from>
        <xdr:to>
          <xdr:col>3</xdr:col>
          <xdr:colOff>0</xdr:colOff>
          <xdr:row>68</xdr:row>
          <xdr:rowOff>314325</xdr:rowOff>
        </xdr:to>
        <xdr:sp macro="" textlink="">
          <xdr:nvSpPr>
            <xdr:cNvPr id="6156" name="Object 12" hidden="1">
              <a:extLst>
                <a:ext uri="{63B3BB69-23CF-44E3-9099-C40C66FF867C}">
                  <a14:compatExt spid="_x0000_s61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100</xdr:row>
          <xdr:rowOff>57150</xdr:rowOff>
        </xdr:from>
        <xdr:to>
          <xdr:col>2</xdr:col>
          <xdr:colOff>542925</xdr:colOff>
          <xdr:row>100</xdr:row>
          <xdr:rowOff>285750</xdr:rowOff>
        </xdr:to>
        <xdr:sp macro="" textlink="">
          <xdr:nvSpPr>
            <xdr:cNvPr id="6157" name="Object 13" hidden="1">
              <a:extLst>
                <a:ext uri="{63B3BB69-23CF-44E3-9099-C40C66FF867C}">
                  <a14:compatExt spid="_x0000_s61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99</xdr:row>
          <xdr:rowOff>152400</xdr:rowOff>
        </xdr:from>
        <xdr:to>
          <xdr:col>3</xdr:col>
          <xdr:colOff>0</xdr:colOff>
          <xdr:row>100</xdr:row>
          <xdr:rowOff>314325</xdr:rowOff>
        </xdr:to>
        <xdr:sp macro="" textlink="">
          <xdr:nvSpPr>
            <xdr:cNvPr id="6158" name="Object 14" hidden="1">
              <a:extLst>
                <a:ext uri="{63B3BB69-23CF-44E3-9099-C40C66FF867C}">
                  <a14:compatExt spid="_x0000_s61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132</xdr:row>
          <xdr:rowOff>57150</xdr:rowOff>
        </xdr:from>
        <xdr:to>
          <xdr:col>2</xdr:col>
          <xdr:colOff>542925</xdr:colOff>
          <xdr:row>132</xdr:row>
          <xdr:rowOff>285750</xdr:rowOff>
        </xdr:to>
        <xdr:sp macro="" textlink="">
          <xdr:nvSpPr>
            <xdr:cNvPr id="6159" name="Object 15" hidden="1">
              <a:extLst>
                <a:ext uri="{63B3BB69-23CF-44E3-9099-C40C66FF867C}">
                  <a14:compatExt spid="_x0000_s61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131</xdr:row>
          <xdr:rowOff>152400</xdr:rowOff>
        </xdr:from>
        <xdr:to>
          <xdr:col>3</xdr:col>
          <xdr:colOff>0</xdr:colOff>
          <xdr:row>132</xdr:row>
          <xdr:rowOff>314325</xdr:rowOff>
        </xdr:to>
        <xdr:sp macro="" textlink="">
          <xdr:nvSpPr>
            <xdr:cNvPr id="6160" name="Object 16" hidden="1">
              <a:extLst>
                <a:ext uri="{63B3BB69-23CF-44E3-9099-C40C66FF867C}">
                  <a14:compatExt spid="_x0000_s61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47625</xdr:colOff>
          <xdr:row>1</xdr:row>
          <xdr:rowOff>85725</xdr:rowOff>
        </xdr:from>
        <xdr:to>
          <xdr:col>5</xdr:col>
          <xdr:colOff>952500</xdr:colOff>
          <xdr:row>3</xdr:row>
          <xdr:rowOff>161925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295275</xdr:colOff>
          <xdr:row>1</xdr:row>
          <xdr:rowOff>9525</xdr:rowOff>
        </xdr:from>
        <xdr:to>
          <xdr:col>9</xdr:col>
          <xdr:colOff>561975</xdr:colOff>
          <xdr:row>1</xdr:row>
          <xdr:rowOff>152400</xdr:rowOff>
        </xdr:to>
        <xdr:sp macro="" textlink="">
          <xdr:nvSpPr>
            <xdr:cNvPr id="7170" name="Object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276225</xdr:colOff>
          <xdr:row>32</xdr:row>
          <xdr:rowOff>95250</xdr:rowOff>
        </xdr:from>
        <xdr:to>
          <xdr:col>1</xdr:col>
          <xdr:colOff>762000</xdr:colOff>
          <xdr:row>38</xdr:row>
          <xdr:rowOff>114300</xdr:rowOff>
        </xdr:to>
        <xdr:sp macro="" textlink="">
          <xdr:nvSpPr>
            <xdr:cNvPr id="7171" name="Object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419100</xdr:colOff>
          <xdr:row>4</xdr:row>
          <xdr:rowOff>57150</xdr:rowOff>
        </xdr:from>
        <xdr:to>
          <xdr:col>2</xdr:col>
          <xdr:colOff>571500</xdr:colOff>
          <xdr:row>4</xdr:row>
          <xdr:rowOff>276225</xdr:rowOff>
        </xdr:to>
        <xdr:sp macro="" textlink="">
          <xdr:nvSpPr>
            <xdr:cNvPr id="7172" name="Object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762000</xdr:colOff>
          <xdr:row>3</xdr:row>
          <xdr:rowOff>142875</xdr:rowOff>
        </xdr:from>
        <xdr:to>
          <xdr:col>3</xdr:col>
          <xdr:colOff>1066800</xdr:colOff>
          <xdr:row>4</xdr:row>
          <xdr:rowOff>304800</xdr:rowOff>
        </xdr:to>
        <xdr:sp macro="" textlink="">
          <xdr:nvSpPr>
            <xdr:cNvPr id="7173" name="Object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219075</xdr:colOff>
          <xdr:row>32</xdr:row>
          <xdr:rowOff>180975</xdr:rowOff>
        </xdr:from>
        <xdr:to>
          <xdr:col>2</xdr:col>
          <xdr:colOff>485775</xdr:colOff>
          <xdr:row>32</xdr:row>
          <xdr:rowOff>323850</xdr:rowOff>
        </xdr:to>
        <xdr:sp macro="" textlink="">
          <xdr:nvSpPr>
            <xdr:cNvPr id="7174" name="Object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447675</xdr:colOff>
          <xdr:row>32</xdr:row>
          <xdr:rowOff>66675</xdr:rowOff>
        </xdr:from>
        <xdr:to>
          <xdr:col>3</xdr:col>
          <xdr:colOff>752475</xdr:colOff>
          <xdr:row>32</xdr:row>
          <xdr:rowOff>400050</xdr:rowOff>
        </xdr:to>
        <xdr:sp macro="" textlink="">
          <xdr:nvSpPr>
            <xdr:cNvPr id="7175" name="Object 7" hidden="1">
              <a:extLst>
                <a:ext uri="{63B3BB69-23CF-44E3-9099-C40C66FF867C}">
                  <a14:compatExt spid="_x0000_s71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2</xdr:row>
          <xdr:rowOff>38100</xdr:rowOff>
        </xdr:from>
        <xdr:to>
          <xdr:col>9</xdr:col>
          <xdr:colOff>914400</xdr:colOff>
          <xdr:row>3</xdr:row>
          <xdr:rowOff>114300</xdr:rowOff>
        </xdr:to>
        <xdr:sp macro="" textlink="">
          <xdr:nvSpPr>
            <xdr:cNvPr id="7176" name="Object 8" hidden="1">
              <a:extLst>
                <a:ext uri="{63B3BB69-23CF-44E3-9099-C40C66FF867C}">
                  <a14:compatExt spid="_x0000_s71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85725</xdr:colOff>
          <xdr:row>12</xdr:row>
          <xdr:rowOff>19050</xdr:rowOff>
        </xdr:from>
        <xdr:to>
          <xdr:col>14</xdr:col>
          <xdr:colOff>552450</xdr:colOff>
          <xdr:row>18</xdr:row>
          <xdr:rowOff>114300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3</xdr:row>
          <xdr:rowOff>28575</xdr:rowOff>
        </xdr:from>
        <xdr:to>
          <xdr:col>10</xdr:col>
          <xdr:colOff>0</xdr:colOff>
          <xdr:row>4</xdr:row>
          <xdr:rowOff>9525</xdr:rowOff>
        </xdr:to>
        <xdr:sp macro="" textlink="">
          <xdr:nvSpPr>
            <xdr:cNvPr id="8194" name="Object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10</xdr:col>
          <xdr:colOff>0</xdr:colOff>
          <xdr:row>5</xdr:row>
          <xdr:rowOff>38100</xdr:rowOff>
        </xdr:to>
        <xdr:sp macro="" textlink="">
          <xdr:nvSpPr>
            <xdr:cNvPr id="8195" name="Object 3" hidden="1">
              <a:extLst>
                <a:ext uri="{63B3BB69-23CF-44E3-9099-C40C66FF867C}">
                  <a14:compatExt spid="_x0000_s81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5</xdr:row>
          <xdr:rowOff>19050</xdr:rowOff>
        </xdr:from>
        <xdr:to>
          <xdr:col>10</xdr:col>
          <xdr:colOff>0</xdr:colOff>
          <xdr:row>6</xdr:row>
          <xdr:rowOff>19050</xdr:rowOff>
        </xdr:to>
        <xdr:sp macro="" textlink="">
          <xdr:nvSpPr>
            <xdr:cNvPr id="8196" name="Object 4" hidden="1">
              <a:extLst>
                <a:ext uri="{63B3BB69-23CF-44E3-9099-C40C66FF867C}">
                  <a14:compatExt spid="_x0000_s81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200025</xdr:colOff>
          <xdr:row>3</xdr:row>
          <xdr:rowOff>76200</xdr:rowOff>
        </xdr:from>
        <xdr:to>
          <xdr:col>8</xdr:col>
          <xdr:colOff>695325</xdr:colOff>
          <xdr:row>5</xdr:row>
          <xdr:rowOff>142875</xdr:rowOff>
        </xdr:to>
        <xdr:sp macro="" textlink="">
          <xdr:nvSpPr>
            <xdr:cNvPr id="8197" name="Object 5" hidden="1">
              <a:extLst>
                <a:ext uri="{63B3BB69-23CF-44E3-9099-C40C66FF867C}">
                  <a14:compatExt spid="_x0000_s81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361950</xdr:colOff>
          <xdr:row>7</xdr:row>
          <xdr:rowOff>152400</xdr:rowOff>
        </xdr:from>
        <xdr:to>
          <xdr:col>5</xdr:col>
          <xdr:colOff>666750</xdr:colOff>
          <xdr:row>8</xdr:row>
          <xdr:rowOff>314325</xdr:rowOff>
        </xdr:to>
        <xdr:sp macro="" textlink="">
          <xdr:nvSpPr>
            <xdr:cNvPr id="8198" name="Object 6" hidden="1">
              <a:extLst>
                <a:ext uri="{63B3BB69-23CF-44E3-9099-C40C66FF867C}">
                  <a14:compatExt spid="_x0000_s81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323850</xdr:colOff>
          <xdr:row>8</xdr:row>
          <xdr:rowOff>28575</xdr:rowOff>
        </xdr:from>
        <xdr:to>
          <xdr:col>2</xdr:col>
          <xdr:colOff>542925</xdr:colOff>
          <xdr:row>9</xdr:row>
          <xdr:rowOff>9525</xdr:rowOff>
        </xdr:to>
        <xdr:sp macro="" textlink="">
          <xdr:nvSpPr>
            <xdr:cNvPr id="8199" name="Object 7" hidden="1">
              <a:extLst>
                <a:ext uri="{63B3BB69-23CF-44E3-9099-C40C66FF867C}">
                  <a14:compatExt spid="_x0000_s81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7</xdr:row>
          <xdr:rowOff>133350</xdr:rowOff>
        </xdr:from>
        <xdr:to>
          <xdr:col>5</xdr:col>
          <xdr:colOff>0</xdr:colOff>
          <xdr:row>8</xdr:row>
          <xdr:rowOff>295275</xdr:rowOff>
        </xdr:to>
        <xdr:sp macro="" textlink="">
          <xdr:nvSpPr>
            <xdr:cNvPr id="8200" name="Object 8" hidden="1">
              <a:extLst>
                <a:ext uri="{63B3BB69-23CF-44E3-9099-C40C66FF867C}">
                  <a14:compatExt spid="_x0000_s82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790575</xdr:colOff>
          <xdr:row>7</xdr:row>
          <xdr:rowOff>104775</xdr:rowOff>
        </xdr:from>
        <xdr:to>
          <xdr:col>3</xdr:col>
          <xdr:colOff>1019175</xdr:colOff>
          <xdr:row>8</xdr:row>
          <xdr:rowOff>276225</xdr:rowOff>
        </xdr:to>
        <xdr:sp macro="" textlink="">
          <xdr:nvSpPr>
            <xdr:cNvPr id="8201" name="Object 9" hidden="1">
              <a:extLst>
                <a:ext uri="{63B3BB69-23CF-44E3-9099-C40C66FF867C}">
                  <a14:compatExt spid="_x0000_s82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295275</xdr:colOff>
          <xdr:row>35</xdr:row>
          <xdr:rowOff>142875</xdr:rowOff>
        </xdr:from>
        <xdr:to>
          <xdr:col>6</xdr:col>
          <xdr:colOff>600075</xdr:colOff>
          <xdr:row>36</xdr:row>
          <xdr:rowOff>304800</xdr:rowOff>
        </xdr:to>
        <xdr:sp macro="" textlink="">
          <xdr:nvSpPr>
            <xdr:cNvPr id="8202" name="Object 10" hidden="1">
              <a:extLst>
                <a:ext uri="{63B3BB69-23CF-44E3-9099-C40C66FF867C}">
                  <a14:compatExt spid="_x0000_s82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114300</xdr:colOff>
          <xdr:row>36</xdr:row>
          <xdr:rowOff>95250</xdr:rowOff>
        </xdr:from>
        <xdr:to>
          <xdr:col>4</xdr:col>
          <xdr:colOff>361950</xdr:colOff>
          <xdr:row>36</xdr:row>
          <xdr:rowOff>247650</xdr:rowOff>
        </xdr:to>
        <xdr:sp macro="" textlink="">
          <xdr:nvSpPr>
            <xdr:cNvPr id="8203" name="Object 11" hidden="1">
              <a:extLst>
                <a:ext uri="{63B3BB69-23CF-44E3-9099-C40C66FF867C}">
                  <a14:compatExt spid="_x0000_s82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114300</xdr:colOff>
          <xdr:row>36</xdr:row>
          <xdr:rowOff>66675</xdr:rowOff>
        </xdr:from>
        <xdr:to>
          <xdr:col>5</xdr:col>
          <xdr:colOff>361950</xdr:colOff>
          <xdr:row>36</xdr:row>
          <xdr:rowOff>276225</xdr:rowOff>
        </xdr:to>
        <xdr:sp macro="" textlink="">
          <xdr:nvSpPr>
            <xdr:cNvPr id="8204" name="Object 12" hidden="1">
              <a:extLst>
                <a:ext uri="{63B3BB69-23CF-44E3-9099-C40C66FF867C}">
                  <a14:compatExt spid="_x0000_s82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342900</xdr:colOff>
          <xdr:row>2</xdr:row>
          <xdr:rowOff>152400</xdr:rowOff>
        </xdr:from>
        <xdr:to>
          <xdr:col>2</xdr:col>
          <xdr:colOff>647700</xdr:colOff>
          <xdr:row>3</xdr:row>
          <xdr:rowOff>314325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5.wmf"/><Relationship Id="rId18" Type="http://schemas.openxmlformats.org/officeDocument/2006/relationships/oleObject" Target="../embeddings/oleObject9.bin"/><Relationship Id="rId26" Type="http://schemas.openxmlformats.org/officeDocument/2006/relationships/oleObject" Target="../embeddings/oleObject14.bin"/><Relationship Id="rId39" Type="http://schemas.openxmlformats.org/officeDocument/2006/relationships/oleObject" Target="../embeddings/oleObject23.bin"/><Relationship Id="rId21" Type="http://schemas.openxmlformats.org/officeDocument/2006/relationships/oleObject" Target="../embeddings/oleObject11.bin"/><Relationship Id="rId34" Type="http://schemas.openxmlformats.org/officeDocument/2006/relationships/oleObject" Target="../embeddings/oleObject19.bin"/><Relationship Id="rId42" Type="http://schemas.openxmlformats.org/officeDocument/2006/relationships/image" Target="../media/image15.wmf"/><Relationship Id="rId7" Type="http://schemas.openxmlformats.org/officeDocument/2006/relationships/image" Target="../media/image2.wmf"/><Relationship Id="rId2" Type="http://schemas.openxmlformats.org/officeDocument/2006/relationships/drawing" Target="../drawings/drawing1.xml"/><Relationship Id="rId16" Type="http://schemas.openxmlformats.org/officeDocument/2006/relationships/oleObject" Target="../embeddings/oleObject7.bin"/><Relationship Id="rId20" Type="http://schemas.openxmlformats.org/officeDocument/2006/relationships/image" Target="../media/image7.wmf"/><Relationship Id="rId29" Type="http://schemas.openxmlformats.org/officeDocument/2006/relationships/image" Target="../media/image10.wmf"/><Relationship Id="rId41" Type="http://schemas.openxmlformats.org/officeDocument/2006/relationships/oleObject" Target="../embeddings/oleObject24.bin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wmf"/><Relationship Id="rId24" Type="http://schemas.openxmlformats.org/officeDocument/2006/relationships/image" Target="../media/image9.wmf"/><Relationship Id="rId32" Type="http://schemas.openxmlformats.org/officeDocument/2006/relationships/oleObject" Target="../embeddings/oleObject18.bin"/><Relationship Id="rId37" Type="http://schemas.openxmlformats.org/officeDocument/2006/relationships/oleObject" Target="../embeddings/oleObject22.bin"/><Relationship Id="rId40" Type="http://schemas.openxmlformats.org/officeDocument/2006/relationships/image" Target="../media/image14.wmf"/><Relationship Id="rId5" Type="http://schemas.openxmlformats.org/officeDocument/2006/relationships/image" Target="../media/image1.wmf"/><Relationship Id="rId15" Type="http://schemas.openxmlformats.org/officeDocument/2006/relationships/image" Target="../media/image6.wmf"/><Relationship Id="rId23" Type="http://schemas.openxmlformats.org/officeDocument/2006/relationships/oleObject" Target="../embeddings/oleObject12.bin"/><Relationship Id="rId28" Type="http://schemas.openxmlformats.org/officeDocument/2006/relationships/oleObject" Target="../embeddings/oleObject16.bin"/><Relationship Id="rId36" Type="http://schemas.openxmlformats.org/officeDocument/2006/relationships/oleObject" Target="../embeddings/oleObject21.bin"/><Relationship Id="rId10" Type="http://schemas.openxmlformats.org/officeDocument/2006/relationships/oleObject" Target="../embeddings/oleObject4.bin"/><Relationship Id="rId19" Type="http://schemas.openxmlformats.org/officeDocument/2006/relationships/oleObject" Target="../embeddings/oleObject10.bin"/><Relationship Id="rId31" Type="http://schemas.openxmlformats.org/officeDocument/2006/relationships/image" Target="../media/image11.w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wmf"/><Relationship Id="rId14" Type="http://schemas.openxmlformats.org/officeDocument/2006/relationships/oleObject" Target="../embeddings/oleObject6.bin"/><Relationship Id="rId22" Type="http://schemas.openxmlformats.org/officeDocument/2006/relationships/image" Target="../media/image8.wmf"/><Relationship Id="rId27" Type="http://schemas.openxmlformats.org/officeDocument/2006/relationships/oleObject" Target="../embeddings/oleObject15.bin"/><Relationship Id="rId30" Type="http://schemas.openxmlformats.org/officeDocument/2006/relationships/oleObject" Target="../embeddings/oleObject17.bin"/><Relationship Id="rId35" Type="http://schemas.openxmlformats.org/officeDocument/2006/relationships/oleObject" Target="../embeddings/oleObject20.bin"/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12" Type="http://schemas.openxmlformats.org/officeDocument/2006/relationships/oleObject" Target="../embeddings/oleObject5.bin"/><Relationship Id="rId17" Type="http://schemas.openxmlformats.org/officeDocument/2006/relationships/oleObject" Target="../embeddings/oleObject8.bin"/><Relationship Id="rId25" Type="http://schemas.openxmlformats.org/officeDocument/2006/relationships/oleObject" Target="../embeddings/oleObject13.bin"/><Relationship Id="rId33" Type="http://schemas.openxmlformats.org/officeDocument/2006/relationships/image" Target="../media/image12.wmf"/><Relationship Id="rId38" Type="http://schemas.openxmlformats.org/officeDocument/2006/relationships/image" Target="../media/image13.wmf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20.wmf"/><Relationship Id="rId18" Type="http://schemas.openxmlformats.org/officeDocument/2006/relationships/oleObject" Target="../embeddings/oleObject32.bin"/><Relationship Id="rId26" Type="http://schemas.openxmlformats.org/officeDocument/2006/relationships/oleObject" Target="../embeddings/oleObject38.bin"/><Relationship Id="rId21" Type="http://schemas.openxmlformats.org/officeDocument/2006/relationships/image" Target="../media/image23.wmf"/><Relationship Id="rId34" Type="http://schemas.openxmlformats.org/officeDocument/2006/relationships/oleObject" Target="../embeddings/oleObject45.bin"/><Relationship Id="rId7" Type="http://schemas.openxmlformats.org/officeDocument/2006/relationships/image" Target="../media/image17.wmf"/><Relationship Id="rId12" Type="http://schemas.openxmlformats.org/officeDocument/2006/relationships/oleObject" Target="../embeddings/oleObject29.bin"/><Relationship Id="rId17" Type="http://schemas.openxmlformats.org/officeDocument/2006/relationships/image" Target="../media/image22.wmf"/><Relationship Id="rId25" Type="http://schemas.openxmlformats.org/officeDocument/2006/relationships/oleObject" Target="../embeddings/oleObject37.bin"/><Relationship Id="rId33" Type="http://schemas.openxmlformats.org/officeDocument/2006/relationships/oleObject" Target="../embeddings/oleObject44.bin"/><Relationship Id="rId2" Type="http://schemas.openxmlformats.org/officeDocument/2006/relationships/drawing" Target="../drawings/drawing2.xml"/><Relationship Id="rId16" Type="http://schemas.openxmlformats.org/officeDocument/2006/relationships/oleObject" Target="../embeddings/oleObject31.bin"/><Relationship Id="rId20" Type="http://schemas.openxmlformats.org/officeDocument/2006/relationships/oleObject" Target="../embeddings/oleObject33.bin"/><Relationship Id="rId29" Type="http://schemas.openxmlformats.org/officeDocument/2006/relationships/oleObject" Target="../embeddings/oleObject40.bin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6.bin"/><Relationship Id="rId11" Type="http://schemas.openxmlformats.org/officeDocument/2006/relationships/image" Target="../media/image19.emf"/><Relationship Id="rId24" Type="http://schemas.openxmlformats.org/officeDocument/2006/relationships/oleObject" Target="../embeddings/oleObject36.bin"/><Relationship Id="rId32" Type="http://schemas.openxmlformats.org/officeDocument/2006/relationships/oleObject" Target="../embeddings/oleObject43.bin"/><Relationship Id="rId37" Type="http://schemas.openxmlformats.org/officeDocument/2006/relationships/image" Target="../media/image25.emf"/><Relationship Id="rId5" Type="http://schemas.openxmlformats.org/officeDocument/2006/relationships/image" Target="../media/image16.emf"/><Relationship Id="rId15" Type="http://schemas.openxmlformats.org/officeDocument/2006/relationships/image" Target="../media/image21.emf"/><Relationship Id="rId23" Type="http://schemas.openxmlformats.org/officeDocument/2006/relationships/oleObject" Target="../embeddings/oleObject35.bin"/><Relationship Id="rId28" Type="http://schemas.openxmlformats.org/officeDocument/2006/relationships/oleObject" Target="../embeddings/oleObject39.bin"/><Relationship Id="rId36" Type="http://schemas.openxmlformats.org/officeDocument/2006/relationships/oleObject" Target="../embeddings/oleObject47.bin"/><Relationship Id="rId10" Type="http://schemas.openxmlformats.org/officeDocument/2006/relationships/oleObject" Target="../embeddings/oleObject28.bin"/><Relationship Id="rId19" Type="http://schemas.openxmlformats.org/officeDocument/2006/relationships/image" Target="../media/image3.wmf"/><Relationship Id="rId31" Type="http://schemas.openxmlformats.org/officeDocument/2006/relationships/oleObject" Target="../embeddings/oleObject42.bin"/><Relationship Id="rId4" Type="http://schemas.openxmlformats.org/officeDocument/2006/relationships/oleObject" Target="../embeddings/oleObject25.bin"/><Relationship Id="rId9" Type="http://schemas.openxmlformats.org/officeDocument/2006/relationships/image" Target="../media/image18.emf"/><Relationship Id="rId14" Type="http://schemas.openxmlformats.org/officeDocument/2006/relationships/oleObject" Target="../embeddings/oleObject30.bin"/><Relationship Id="rId22" Type="http://schemas.openxmlformats.org/officeDocument/2006/relationships/oleObject" Target="../embeddings/oleObject34.bin"/><Relationship Id="rId27" Type="http://schemas.openxmlformats.org/officeDocument/2006/relationships/image" Target="../media/image24.emf"/><Relationship Id="rId30" Type="http://schemas.openxmlformats.org/officeDocument/2006/relationships/oleObject" Target="../embeddings/oleObject41.bin"/><Relationship Id="rId35" Type="http://schemas.openxmlformats.org/officeDocument/2006/relationships/oleObject" Target="../embeddings/oleObject46.bin"/><Relationship Id="rId8" Type="http://schemas.openxmlformats.org/officeDocument/2006/relationships/oleObject" Target="../embeddings/oleObject27.bin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50.bin"/><Relationship Id="rId13" Type="http://schemas.openxmlformats.org/officeDocument/2006/relationships/image" Target="../media/image23.wmf"/><Relationship Id="rId18" Type="http://schemas.openxmlformats.org/officeDocument/2006/relationships/oleObject" Target="../embeddings/oleObject57.bin"/><Relationship Id="rId3" Type="http://schemas.openxmlformats.org/officeDocument/2006/relationships/vmlDrawing" Target="../drawings/vmlDrawing3.vml"/><Relationship Id="rId21" Type="http://schemas.openxmlformats.org/officeDocument/2006/relationships/oleObject" Target="../embeddings/oleObject60.bin"/><Relationship Id="rId7" Type="http://schemas.openxmlformats.org/officeDocument/2006/relationships/image" Target="../media/image27.emf"/><Relationship Id="rId12" Type="http://schemas.openxmlformats.org/officeDocument/2006/relationships/oleObject" Target="../embeddings/oleObject53.bin"/><Relationship Id="rId17" Type="http://schemas.openxmlformats.org/officeDocument/2006/relationships/oleObject" Target="../embeddings/oleObject56.bin"/><Relationship Id="rId2" Type="http://schemas.openxmlformats.org/officeDocument/2006/relationships/drawing" Target="../drawings/drawing3.xml"/><Relationship Id="rId16" Type="http://schemas.openxmlformats.org/officeDocument/2006/relationships/oleObject" Target="../embeddings/oleObject55.bin"/><Relationship Id="rId20" Type="http://schemas.openxmlformats.org/officeDocument/2006/relationships/oleObject" Target="../embeddings/oleObject59.bin"/><Relationship Id="rId1" Type="http://schemas.openxmlformats.org/officeDocument/2006/relationships/printerSettings" Target="../printerSettings/printerSettings3.bin"/><Relationship Id="rId6" Type="http://schemas.openxmlformats.org/officeDocument/2006/relationships/oleObject" Target="../embeddings/oleObject49.bin"/><Relationship Id="rId11" Type="http://schemas.openxmlformats.org/officeDocument/2006/relationships/oleObject" Target="../embeddings/oleObject52.bin"/><Relationship Id="rId24" Type="http://schemas.openxmlformats.org/officeDocument/2006/relationships/oleObject" Target="../embeddings/oleObject63.bin"/><Relationship Id="rId5" Type="http://schemas.openxmlformats.org/officeDocument/2006/relationships/image" Target="../media/image26.emf"/><Relationship Id="rId15" Type="http://schemas.openxmlformats.org/officeDocument/2006/relationships/image" Target="../media/image3.wmf"/><Relationship Id="rId23" Type="http://schemas.openxmlformats.org/officeDocument/2006/relationships/oleObject" Target="../embeddings/oleObject62.bin"/><Relationship Id="rId10" Type="http://schemas.openxmlformats.org/officeDocument/2006/relationships/oleObject" Target="../embeddings/oleObject51.bin"/><Relationship Id="rId19" Type="http://schemas.openxmlformats.org/officeDocument/2006/relationships/oleObject" Target="../embeddings/oleObject58.bin"/><Relationship Id="rId4" Type="http://schemas.openxmlformats.org/officeDocument/2006/relationships/oleObject" Target="../embeddings/oleObject48.bin"/><Relationship Id="rId9" Type="http://schemas.openxmlformats.org/officeDocument/2006/relationships/image" Target="../media/image28.wmf"/><Relationship Id="rId14" Type="http://schemas.openxmlformats.org/officeDocument/2006/relationships/oleObject" Target="../embeddings/oleObject54.bin"/><Relationship Id="rId22" Type="http://schemas.openxmlformats.org/officeDocument/2006/relationships/oleObject" Target="../embeddings/oleObject6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66.bin"/><Relationship Id="rId13" Type="http://schemas.openxmlformats.org/officeDocument/2006/relationships/image" Target="../media/image23.wmf"/><Relationship Id="rId3" Type="http://schemas.openxmlformats.org/officeDocument/2006/relationships/vmlDrawing" Target="../drawings/vmlDrawing4.vml"/><Relationship Id="rId7" Type="http://schemas.openxmlformats.org/officeDocument/2006/relationships/image" Target="../media/image30.wmf"/><Relationship Id="rId12" Type="http://schemas.openxmlformats.org/officeDocument/2006/relationships/oleObject" Target="../embeddings/oleObject68.bin"/><Relationship Id="rId17" Type="http://schemas.openxmlformats.org/officeDocument/2006/relationships/image" Target="../media/image32.emf"/><Relationship Id="rId2" Type="http://schemas.openxmlformats.org/officeDocument/2006/relationships/drawing" Target="../drawings/drawing4.xml"/><Relationship Id="rId16" Type="http://schemas.openxmlformats.org/officeDocument/2006/relationships/oleObject" Target="../embeddings/oleObject71.bin"/><Relationship Id="rId1" Type="http://schemas.openxmlformats.org/officeDocument/2006/relationships/printerSettings" Target="../printerSettings/printerSettings4.bin"/><Relationship Id="rId6" Type="http://schemas.openxmlformats.org/officeDocument/2006/relationships/oleObject" Target="../embeddings/oleObject65.bin"/><Relationship Id="rId11" Type="http://schemas.openxmlformats.org/officeDocument/2006/relationships/image" Target="../media/image3.wmf"/><Relationship Id="rId5" Type="http://schemas.openxmlformats.org/officeDocument/2006/relationships/image" Target="../media/image29.emf"/><Relationship Id="rId15" Type="http://schemas.openxmlformats.org/officeDocument/2006/relationships/oleObject" Target="../embeddings/oleObject70.bin"/><Relationship Id="rId10" Type="http://schemas.openxmlformats.org/officeDocument/2006/relationships/oleObject" Target="../embeddings/oleObject67.bin"/><Relationship Id="rId4" Type="http://schemas.openxmlformats.org/officeDocument/2006/relationships/oleObject" Target="../embeddings/oleObject64.bin"/><Relationship Id="rId9" Type="http://schemas.openxmlformats.org/officeDocument/2006/relationships/image" Target="../media/image31.wmf"/><Relationship Id="rId14" Type="http://schemas.openxmlformats.org/officeDocument/2006/relationships/oleObject" Target="../embeddings/oleObject69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74.bin"/><Relationship Id="rId13" Type="http://schemas.openxmlformats.org/officeDocument/2006/relationships/image" Target="../media/image36.emf"/><Relationship Id="rId18" Type="http://schemas.openxmlformats.org/officeDocument/2006/relationships/oleObject" Target="../embeddings/oleObject79.bin"/><Relationship Id="rId3" Type="http://schemas.openxmlformats.org/officeDocument/2006/relationships/vmlDrawing" Target="../drawings/vmlDrawing5.vml"/><Relationship Id="rId21" Type="http://schemas.openxmlformats.org/officeDocument/2006/relationships/image" Target="../media/image38.wmf"/><Relationship Id="rId7" Type="http://schemas.openxmlformats.org/officeDocument/2006/relationships/image" Target="../media/image30.wmf"/><Relationship Id="rId12" Type="http://schemas.openxmlformats.org/officeDocument/2006/relationships/oleObject" Target="../embeddings/oleObject76.bin"/><Relationship Id="rId17" Type="http://schemas.openxmlformats.org/officeDocument/2006/relationships/image" Target="../media/image3.wmf"/><Relationship Id="rId2" Type="http://schemas.openxmlformats.org/officeDocument/2006/relationships/drawing" Target="../drawings/drawing5.xml"/><Relationship Id="rId16" Type="http://schemas.openxmlformats.org/officeDocument/2006/relationships/oleObject" Target="../embeddings/oleObject78.bin"/><Relationship Id="rId20" Type="http://schemas.openxmlformats.org/officeDocument/2006/relationships/oleObject" Target="../embeddings/oleObject80.bin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oleObject73.bin"/><Relationship Id="rId11" Type="http://schemas.openxmlformats.org/officeDocument/2006/relationships/image" Target="../media/image35.wmf"/><Relationship Id="rId24" Type="http://schemas.openxmlformats.org/officeDocument/2006/relationships/oleObject" Target="../embeddings/oleObject83.bin"/><Relationship Id="rId5" Type="http://schemas.openxmlformats.org/officeDocument/2006/relationships/image" Target="../media/image33.emf"/><Relationship Id="rId15" Type="http://schemas.openxmlformats.org/officeDocument/2006/relationships/image" Target="../media/image23.wmf"/><Relationship Id="rId23" Type="http://schemas.openxmlformats.org/officeDocument/2006/relationships/oleObject" Target="../embeddings/oleObject82.bin"/><Relationship Id="rId10" Type="http://schemas.openxmlformats.org/officeDocument/2006/relationships/oleObject" Target="../embeddings/oleObject75.bin"/><Relationship Id="rId19" Type="http://schemas.openxmlformats.org/officeDocument/2006/relationships/image" Target="../media/image37.wmf"/><Relationship Id="rId4" Type="http://schemas.openxmlformats.org/officeDocument/2006/relationships/oleObject" Target="../embeddings/oleObject72.bin"/><Relationship Id="rId9" Type="http://schemas.openxmlformats.org/officeDocument/2006/relationships/image" Target="../media/image34.wmf"/><Relationship Id="rId14" Type="http://schemas.openxmlformats.org/officeDocument/2006/relationships/oleObject" Target="../embeddings/oleObject77.bin"/><Relationship Id="rId22" Type="http://schemas.openxmlformats.org/officeDocument/2006/relationships/oleObject" Target="../embeddings/oleObject8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84.bin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Relationship Id="rId4" Type="http://schemas.openxmlformats.org/officeDocument/2006/relationships/image" Target="../media/image23.w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L137"/>
  <sheetViews>
    <sheetView showGridLines="0" zoomScaleNormal="100" workbookViewId="0">
      <selection activeCell="E16" sqref="E15:E16"/>
    </sheetView>
  </sheetViews>
  <sheetFormatPr baseColWidth="10" defaultColWidth="11.42578125" defaultRowHeight="12" x14ac:dyDescent="0.2"/>
  <cols>
    <col min="1" max="1" width="4" style="3" customWidth="1"/>
    <col min="2" max="2" width="13.140625" style="3" bestFit="1" customWidth="1"/>
    <col min="3" max="4" width="11.7109375" style="3" customWidth="1"/>
    <col min="5" max="5" width="12.28515625" style="3" bestFit="1" customWidth="1"/>
    <col min="6" max="6" width="11.7109375" style="3" customWidth="1"/>
    <col min="7" max="7" width="18.7109375" style="3" customWidth="1"/>
    <col min="8" max="8" width="20.7109375" style="3" customWidth="1"/>
    <col min="9" max="255" width="11.42578125" style="3"/>
    <col min="256" max="256" width="4" style="3" customWidth="1"/>
    <col min="257" max="257" width="7.7109375" style="3" customWidth="1"/>
    <col min="258" max="258" width="13.140625" style="3" bestFit="1" customWidth="1"/>
    <col min="259" max="263" width="11.7109375" style="3" customWidth="1"/>
    <col min="264" max="264" width="20.7109375" style="3" customWidth="1"/>
    <col min="265" max="511" width="11.42578125" style="3"/>
    <col min="512" max="512" width="4" style="3" customWidth="1"/>
    <col min="513" max="513" width="7.7109375" style="3" customWidth="1"/>
    <col min="514" max="514" width="13.140625" style="3" bestFit="1" customWidth="1"/>
    <col min="515" max="519" width="11.7109375" style="3" customWidth="1"/>
    <col min="520" max="520" width="20.7109375" style="3" customWidth="1"/>
    <col min="521" max="767" width="11.42578125" style="3"/>
    <col min="768" max="768" width="4" style="3" customWidth="1"/>
    <col min="769" max="769" width="7.7109375" style="3" customWidth="1"/>
    <col min="770" max="770" width="13.140625" style="3" bestFit="1" customWidth="1"/>
    <col min="771" max="775" width="11.7109375" style="3" customWidth="1"/>
    <col min="776" max="776" width="20.7109375" style="3" customWidth="1"/>
    <col min="777" max="1023" width="11.42578125" style="3"/>
    <col min="1024" max="1024" width="4" style="3" customWidth="1"/>
    <col min="1025" max="1025" width="7.7109375" style="3" customWidth="1"/>
    <col min="1026" max="1026" width="13.140625" style="3" bestFit="1" customWidth="1"/>
    <col min="1027" max="1031" width="11.7109375" style="3" customWidth="1"/>
    <col min="1032" max="1032" width="20.7109375" style="3" customWidth="1"/>
    <col min="1033" max="1279" width="11.42578125" style="3"/>
    <col min="1280" max="1280" width="4" style="3" customWidth="1"/>
    <col min="1281" max="1281" width="7.7109375" style="3" customWidth="1"/>
    <col min="1282" max="1282" width="13.140625" style="3" bestFit="1" customWidth="1"/>
    <col min="1283" max="1287" width="11.7109375" style="3" customWidth="1"/>
    <col min="1288" max="1288" width="20.7109375" style="3" customWidth="1"/>
    <col min="1289" max="1535" width="11.42578125" style="3"/>
    <col min="1536" max="1536" width="4" style="3" customWidth="1"/>
    <col min="1537" max="1537" width="7.7109375" style="3" customWidth="1"/>
    <col min="1538" max="1538" width="13.140625" style="3" bestFit="1" customWidth="1"/>
    <col min="1539" max="1543" width="11.7109375" style="3" customWidth="1"/>
    <col min="1544" max="1544" width="20.7109375" style="3" customWidth="1"/>
    <col min="1545" max="1791" width="11.42578125" style="3"/>
    <col min="1792" max="1792" width="4" style="3" customWidth="1"/>
    <col min="1793" max="1793" width="7.7109375" style="3" customWidth="1"/>
    <col min="1794" max="1794" width="13.140625" style="3" bestFit="1" customWidth="1"/>
    <col min="1795" max="1799" width="11.7109375" style="3" customWidth="1"/>
    <col min="1800" max="1800" width="20.7109375" style="3" customWidth="1"/>
    <col min="1801" max="2047" width="11.42578125" style="3"/>
    <col min="2048" max="2048" width="4" style="3" customWidth="1"/>
    <col min="2049" max="2049" width="7.7109375" style="3" customWidth="1"/>
    <col min="2050" max="2050" width="13.140625" style="3" bestFit="1" customWidth="1"/>
    <col min="2051" max="2055" width="11.7109375" style="3" customWidth="1"/>
    <col min="2056" max="2056" width="20.7109375" style="3" customWidth="1"/>
    <col min="2057" max="2303" width="11.42578125" style="3"/>
    <col min="2304" max="2304" width="4" style="3" customWidth="1"/>
    <col min="2305" max="2305" width="7.7109375" style="3" customWidth="1"/>
    <col min="2306" max="2306" width="13.140625" style="3" bestFit="1" customWidth="1"/>
    <col min="2307" max="2311" width="11.7109375" style="3" customWidth="1"/>
    <col min="2312" max="2312" width="20.7109375" style="3" customWidth="1"/>
    <col min="2313" max="2559" width="11.42578125" style="3"/>
    <col min="2560" max="2560" width="4" style="3" customWidth="1"/>
    <col min="2561" max="2561" width="7.7109375" style="3" customWidth="1"/>
    <col min="2562" max="2562" width="13.140625" style="3" bestFit="1" customWidth="1"/>
    <col min="2563" max="2567" width="11.7109375" style="3" customWidth="1"/>
    <col min="2568" max="2568" width="20.7109375" style="3" customWidth="1"/>
    <col min="2569" max="2815" width="11.42578125" style="3"/>
    <col min="2816" max="2816" width="4" style="3" customWidth="1"/>
    <col min="2817" max="2817" width="7.7109375" style="3" customWidth="1"/>
    <col min="2818" max="2818" width="13.140625" style="3" bestFit="1" customWidth="1"/>
    <col min="2819" max="2823" width="11.7109375" style="3" customWidth="1"/>
    <col min="2824" max="2824" width="20.7109375" style="3" customWidth="1"/>
    <col min="2825" max="3071" width="11.42578125" style="3"/>
    <col min="3072" max="3072" width="4" style="3" customWidth="1"/>
    <col min="3073" max="3073" width="7.7109375" style="3" customWidth="1"/>
    <col min="3074" max="3074" width="13.140625" style="3" bestFit="1" customWidth="1"/>
    <col min="3075" max="3079" width="11.7109375" style="3" customWidth="1"/>
    <col min="3080" max="3080" width="20.7109375" style="3" customWidth="1"/>
    <col min="3081" max="3327" width="11.42578125" style="3"/>
    <col min="3328" max="3328" width="4" style="3" customWidth="1"/>
    <col min="3329" max="3329" width="7.7109375" style="3" customWidth="1"/>
    <col min="3330" max="3330" width="13.140625" style="3" bestFit="1" customWidth="1"/>
    <col min="3331" max="3335" width="11.7109375" style="3" customWidth="1"/>
    <col min="3336" max="3336" width="20.7109375" style="3" customWidth="1"/>
    <col min="3337" max="3583" width="11.42578125" style="3"/>
    <col min="3584" max="3584" width="4" style="3" customWidth="1"/>
    <col min="3585" max="3585" width="7.7109375" style="3" customWidth="1"/>
    <col min="3586" max="3586" width="13.140625" style="3" bestFit="1" customWidth="1"/>
    <col min="3587" max="3591" width="11.7109375" style="3" customWidth="1"/>
    <col min="3592" max="3592" width="20.7109375" style="3" customWidth="1"/>
    <col min="3593" max="3839" width="11.42578125" style="3"/>
    <col min="3840" max="3840" width="4" style="3" customWidth="1"/>
    <col min="3841" max="3841" width="7.7109375" style="3" customWidth="1"/>
    <col min="3842" max="3842" width="13.140625" style="3" bestFit="1" customWidth="1"/>
    <col min="3843" max="3847" width="11.7109375" style="3" customWidth="1"/>
    <col min="3848" max="3848" width="20.7109375" style="3" customWidth="1"/>
    <col min="3849" max="4095" width="11.42578125" style="3"/>
    <col min="4096" max="4096" width="4" style="3" customWidth="1"/>
    <col min="4097" max="4097" width="7.7109375" style="3" customWidth="1"/>
    <col min="4098" max="4098" width="13.140625" style="3" bestFit="1" customWidth="1"/>
    <col min="4099" max="4103" width="11.7109375" style="3" customWidth="1"/>
    <col min="4104" max="4104" width="20.7109375" style="3" customWidth="1"/>
    <col min="4105" max="4351" width="11.42578125" style="3"/>
    <col min="4352" max="4352" width="4" style="3" customWidth="1"/>
    <col min="4353" max="4353" width="7.7109375" style="3" customWidth="1"/>
    <col min="4354" max="4354" width="13.140625" style="3" bestFit="1" customWidth="1"/>
    <col min="4355" max="4359" width="11.7109375" style="3" customWidth="1"/>
    <col min="4360" max="4360" width="20.7109375" style="3" customWidth="1"/>
    <col min="4361" max="4607" width="11.42578125" style="3"/>
    <col min="4608" max="4608" width="4" style="3" customWidth="1"/>
    <col min="4609" max="4609" width="7.7109375" style="3" customWidth="1"/>
    <col min="4610" max="4610" width="13.140625" style="3" bestFit="1" customWidth="1"/>
    <col min="4611" max="4615" width="11.7109375" style="3" customWidth="1"/>
    <col min="4616" max="4616" width="20.7109375" style="3" customWidth="1"/>
    <col min="4617" max="4863" width="11.42578125" style="3"/>
    <col min="4864" max="4864" width="4" style="3" customWidth="1"/>
    <col min="4865" max="4865" width="7.7109375" style="3" customWidth="1"/>
    <col min="4866" max="4866" width="13.140625" style="3" bestFit="1" customWidth="1"/>
    <col min="4867" max="4871" width="11.7109375" style="3" customWidth="1"/>
    <col min="4872" max="4872" width="20.7109375" style="3" customWidth="1"/>
    <col min="4873" max="5119" width="11.42578125" style="3"/>
    <col min="5120" max="5120" width="4" style="3" customWidth="1"/>
    <col min="5121" max="5121" width="7.7109375" style="3" customWidth="1"/>
    <col min="5122" max="5122" width="13.140625" style="3" bestFit="1" customWidth="1"/>
    <col min="5123" max="5127" width="11.7109375" style="3" customWidth="1"/>
    <col min="5128" max="5128" width="20.7109375" style="3" customWidth="1"/>
    <col min="5129" max="5375" width="11.42578125" style="3"/>
    <col min="5376" max="5376" width="4" style="3" customWidth="1"/>
    <col min="5377" max="5377" width="7.7109375" style="3" customWidth="1"/>
    <col min="5378" max="5378" width="13.140625" style="3" bestFit="1" customWidth="1"/>
    <col min="5379" max="5383" width="11.7109375" style="3" customWidth="1"/>
    <col min="5384" max="5384" width="20.7109375" style="3" customWidth="1"/>
    <col min="5385" max="5631" width="11.42578125" style="3"/>
    <col min="5632" max="5632" width="4" style="3" customWidth="1"/>
    <col min="5633" max="5633" width="7.7109375" style="3" customWidth="1"/>
    <col min="5634" max="5634" width="13.140625" style="3" bestFit="1" customWidth="1"/>
    <col min="5635" max="5639" width="11.7109375" style="3" customWidth="1"/>
    <col min="5640" max="5640" width="20.7109375" style="3" customWidth="1"/>
    <col min="5641" max="5887" width="11.42578125" style="3"/>
    <col min="5888" max="5888" width="4" style="3" customWidth="1"/>
    <col min="5889" max="5889" width="7.7109375" style="3" customWidth="1"/>
    <col min="5890" max="5890" width="13.140625" style="3" bestFit="1" customWidth="1"/>
    <col min="5891" max="5895" width="11.7109375" style="3" customWidth="1"/>
    <col min="5896" max="5896" width="20.7109375" style="3" customWidth="1"/>
    <col min="5897" max="6143" width="11.42578125" style="3"/>
    <col min="6144" max="6144" width="4" style="3" customWidth="1"/>
    <col min="6145" max="6145" width="7.7109375" style="3" customWidth="1"/>
    <col min="6146" max="6146" width="13.140625" style="3" bestFit="1" customWidth="1"/>
    <col min="6147" max="6151" width="11.7109375" style="3" customWidth="1"/>
    <col min="6152" max="6152" width="20.7109375" style="3" customWidth="1"/>
    <col min="6153" max="6399" width="11.42578125" style="3"/>
    <col min="6400" max="6400" width="4" style="3" customWidth="1"/>
    <col min="6401" max="6401" width="7.7109375" style="3" customWidth="1"/>
    <col min="6402" max="6402" width="13.140625" style="3" bestFit="1" customWidth="1"/>
    <col min="6403" max="6407" width="11.7109375" style="3" customWidth="1"/>
    <col min="6408" max="6408" width="20.7109375" style="3" customWidth="1"/>
    <col min="6409" max="6655" width="11.42578125" style="3"/>
    <col min="6656" max="6656" width="4" style="3" customWidth="1"/>
    <col min="6657" max="6657" width="7.7109375" style="3" customWidth="1"/>
    <col min="6658" max="6658" width="13.140625" style="3" bestFit="1" customWidth="1"/>
    <col min="6659" max="6663" width="11.7109375" style="3" customWidth="1"/>
    <col min="6664" max="6664" width="20.7109375" style="3" customWidth="1"/>
    <col min="6665" max="6911" width="11.42578125" style="3"/>
    <col min="6912" max="6912" width="4" style="3" customWidth="1"/>
    <col min="6913" max="6913" width="7.7109375" style="3" customWidth="1"/>
    <col min="6914" max="6914" width="13.140625" style="3" bestFit="1" customWidth="1"/>
    <col min="6915" max="6919" width="11.7109375" style="3" customWidth="1"/>
    <col min="6920" max="6920" width="20.7109375" style="3" customWidth="1"/>
    <col min="6921" max="7167" width="11.42578125" style="3"/>
    <col min="7168" max="7168" width="4" style="3" customWidth="1"/>
    <col min="7169" max="7169" width="7.7109375" style="3" customWidth="1"/>
    <col min="7170" max="7170" width="13.140625" style="3" bestFit="1" customWidth="1"/>
    <col min="7171" max="7175" width="11.7109375" style="3" customWidth="1"/>
    <col min="7176" max="7176" width="20.7109375" style="3" customWidth="1"/>
    <col min="7177" max="7423" width="11.42578125" style="3"/>
    <col min="7424" max="7424" width="4" style="3" customWidth="1"/>
    <col min="7425" max="7425" width="7.7109375" style="3" customWidth="1"/>
    <col min="7426" max="7426" width="13.140625" style="3" bestFit="1" customWidth="1"/>
    <col min="7427" max="7431" width="11.7109375" style="3" customWidth="1"/>
    <col min="7432" max="7432" width="20.7109375" style="3" customWidth="1"/>
    <col min="7433" max="7679" width="11.42578125" style="3"/>
    <col min="7680" max="7680" width="4" style="3" customWidth="1"/>
    <col min="7681" max="7681" width="7.7109375" style="3" customWidth="1"/>
    <col min="7682" max="7682" width="13.140625" style="3" bestFit="1" customWidth="1"/>
    <col min="7683" max="7687" width="11.7109375" style="3" customWidth="1"/>
    <col min="7688" max="7688" width="20.7109375" style="3" customWidth="1"/>
    <col min="7689" max="7935" width="11.42578125" style="3"/>
    <col min="7936" max="7936" width="4" style="3" customWidth="1"/>
    <col min="7937" max="7937" width="7.7109375" style="3" customWidth="1"/>
    <col min="7938" max="7938" width="13.140625" style="3" bestFit="1" customWidth="1"/>
    <col min="7939" max="7943" width="11.7109375" style="3" customWidth="1"/>
    <col min="7944" max="7944" width="20.7109375" style="3" customWidth="1"/>
    <col min="7945" max="8191" width="11.42578125" style="3"/>
    <col min="8192" max="8192" width="4" style="3" customWidth="1"/>
    <col min="8193" max="8193" width="7.7109375" style="3" customWidth="1"/>
    <col min="8194" max="8194" width="13.140625" style="3" bestFit="1" customWidth="1"/>
    <col min="8195" max="8199" width="11.7109375" style="3" customWidth="1"/>
    <col min="8200" max="8200" width="20.7109375" style="3" customWidth="1"/>
    <col min="8201" max="8447" width="11.42578125" style="3"/>
    <col min="8448" max="8448" width="4" style="3" customWidth="1"/>
    <col min="8449" max="8449" width="7.7109375" style="3" customWidth="1"/>
    <col min="8450" max="8450" width="13.140625" style="3" bestFit="1" customWidth="1"/>
    <col min="8451" max="8455" width="11.7109375" style="3" customWidth="1"/>
    <col min="8456" max="8456" width="20.7109375" style="3" customWidth="1"/>
    <col min="8457" max="8703" width="11.42578125" style="3"/>
    <col min="8704" max="8704" width="4" style="3" customWidth="1"/>
    <col min="8705" max="8705" width="7.7109375" style="3" customWidth="1"/>
    <col min="8706" max="8706" width="13.140625" style="3" bestFit="1" customWidth="1"/>
    <col min="8707" max="8711" width="11.7109375" style="3" customWidth="1"/>
    <col min="8712" max="8712" width="20.7109375" style="3" customWidth="1"/>
    <col min="8713" max="8959" width="11.42578125" style="3"/>
    <col min="8960" max="8960" width="4" style="3" customWidth="1"/>
    <col min="8961" max="8961" width="7.7109375" style="3" customWidth="1"/>
    <col min="8962" max="8962" width="13.140625" style="3" bestFit="1" customWidth="1"/>
    <col min="8963" max="8967" width="11.7109375" style="3" customWidth="1"/>
    <col min="8968" max="8968" width="20.7109375" style="3" customWidth="1"/>
    <col min="8969" max="9215" width="11.42578125" style="3"/>
    <col min="9216" max="9216" width="4" style="3" customWidth="1"/>
    <col min="9217" max="9217" width="7.7109375" style="3" customWidth="1"/>
    <col min="9218" max="9218" width="13.140625" style="3" bestFit="1" customWidth="1"/>
    <col min="9219" max="9223" width="11.7109375" style="3" customWidth="1"/>
    <col min="9224" max="9224" width="20.7109375" style="3" customWidth="1"/>
    <col min="9225" max="9471" width="11.42578125" style="3"/>
    <col min="9472" max="9472" width="4" style="3" customWidth="1"/>
    <col min="9473" max="9473" width="7.7109375" style="3" customWidth="1"/>
    <col min="9474" max="9474" width="13.140625" style="3" bestFit="1" customWidth="1"/>
    <col min="9475" max="9479" width="11.7109375" style="3" customWidth="1"/>
    <col min="9480" max="9480" width="20.7109375" style="3" customWidth="1"/>
    <col min="9481" max="9727" width="11.42578125" style="3"/>
    <col min="9728" max="9728" width="4" style="3" customWidth="1"/>
    <col min="9729" max="9729" width="7.7109375" style="3" customWidth="1"/>
    <col min="9730" max="9730" width="13.140625" style="3" bestFit="1" customWidth="1"/>
    <col min="9731" max="9735" width="11.7109375" style="3" customWidth="1"/>
    <col min="9736" max="9736" width="20.7109375" style="3" customWidth="1"/>
    <col min="9737" max="9983" width="11.42578125" style="3"/>
    <col min="9984" max="9984" width="4" style="3" customWidth="1"/>
    <col min="9985" max="9985" width="7.7109375" style="3" customWidth="1"/>
    <col min="9986" max="9986" width="13.140625" style="3" bestFit="1" customWidth="1"/>
    <col min="9987" max="9991" width="11.7109375" style="3" customWidth="1"/>
    <col min="9992" max="9992" width="20.7109375" style="3" customWidth="1"/>
    <col min="9993" max="10239" width="11.42578125" style="3"/>
    <col min="10240" max="10240" width="4" style="3" customWidth="1"/>
    <col min="10241" max="10241" width="7.7109375" style="3" customWidth="1"/>
    <col min="10242" max="10242" width="13.140625" style="3" bestFit="1" customWidth="1"/>
    <col min="10243" max="10247" width="11.7109375" style="3" customWidth="1"/>
    <col min="10248" max="10248" width="20.7109375" style="3" customWidth="1"/>
    <col min="10249" max="10495" width="11.42578125" style="3"/>
    <col min="10496" max="10496" width="4" style="3" customWidth="1"/>
    <col min="10497" max="10497" width="7.7109375" style="3" customWidth="1"/>
    <col min="10498" max="10498" width="13.140625" style="3" bestFit="1" customWidth="1"/>
    <col min="10499" max="10503" width="11.7109375" style="3" customWidth="1"/>
    <col min="10504" max="10504" width="20.7109375" style="3" customWidth="1"/>
    <col min="10505" max="10751" width="11.42578125" style="3"/>
    <col min="10752" max="10752" width="4" style="3" customWidth="1"/>
    <col min="10753" max="10753" width="7.7109375" style="3" customWidth="1"/>
    <col min="10754" max="10754" width="13.140625" style="3" bestFit="1" customWidth="1"/>
    <col min="10755" max="10759" width="11.7109375" style="3" customWidth="1"/>
    <col min="10760" max="10760" width="20.7109375" style="3" customWidth="1"/>
    <col min="10761" max="11007" width="11.42578125" style="3"/>
    <col min="11008" max="11008" width="4" style="3" customWidth="1"/>
    <col min="11009" max="11009" width="7.7109375" style="3" customWidth="1"/>
    <col min="11010" max="11010" width="13.140625" style="3" bestFit="1" customWidth="1"/>
    <col min="11011" max="11015" width="11.7109375" style="3" customWidth="1"/>
    <col min="11016" max="11016" width="20.7109375" style="3" customWidth="1"/>
    <col min="11017" max="11263" width="11.42578125" style="3"/>
    <col min="11264" max="11264" width="4" style="3" customWidth="1"/>
    <col min="11265" max="11265" width="7.7109375" style="3" customWidth="1"/>
    <col min="11266" max="11266" width="13.140625" style="3" bestFit="1" customWidth="1"/>
    <col min="11267" max="11271" width="11.7109375" style="3" customWidth="1"/>
    <col min="11272" max="11272" width="20.7109375" style="3" customWidth="1"/>
    <col min="11273" max="11519" width="11.42578125" style="3"/>
    <col min="11520" max="11520" width="4" style="3" customWidth="1"/>
    <col min="11521" max="11521" width="7.7109375" style="3" customWidth="1"/>
    <col min="11522" max="11522" width="13.140625" style="3" bestFit="1" customWidth="1"/>
    <col min="11523" max="11527" width="11.7109375" style="3" customWidth="1"/>
    <col min="11528" max="11528" width="20.7109375" style="3" customWidth="1"/>
    <col min="11529" max="11775" width="11.42578125" style="3"/>
    <col min="11776" max="11776" width="4" style="3" customWidth="1"/>
    <col min="11777" max="11777" width="7.7109375" style="3" customWidth="1"/>
    <col min="11778" max="11778" width="13.140625" style="3" bestFit="1" customWidth="1"/>
    <col min="11779" max="11783" width="11.7109375" style="3" customWidth="1"/>
    <col min="11784" max="11784" width="20.7109375" style="3" customWidth="1"/>
    <col min="11785" max="12031" width="11.42578125" style="3"/>
    <col min="12032" max="12032" width="4" style="3" customWidth="1"/>
    <col min="12033" max="12033" width="7.7109375" style="3" customWidth="1"/>
    <col min="12034" max="12034" width="13.140625" style="3" bestFit="1" customWidth="1"/>
    <col min="12035" max="12039" width="11.7109375" style="3" customWidth="1"/>
    <col min="12040" max="12040" width="20.7109375" style="3" customWidth="1"/>
    <col min="12041" max="12287" width="11.42578125" style="3"/>
    <col min="12288" max="12288" width="4" style="3" customWidth="1"/>
    <col min="12289" max="12289" width="7.7109375" style="3" customWidth="1"/>
    <col min="12290" max="12290" width="13.140625" style="3" bestFit="1" customWidth="1"/>
    <col min="12291" max="12295" width="11.7109375" style="3" customWidth="1"/>
    <col min="12296" max="12296" width="20.7109375" style="3" customWidth="1"/>
    <col min="12297" max="12543" width="11.42578125" style="3"/>
    <col min="12544" max="12544" width="4" style="3" customWidth="1"/>
    <col min="12545" max="12545" width="7.7109375" style="3" customWidth="1"/>
    <col min="12546" max="12546" width="13.140625" style="3" bestFit="1" customWidth="1"/>
    <col min="12547" max="12551" width="11.7109375" style="3" customWidth="1"/>
    <col min="12552" max="12552" width="20.7109375" style="3" customWidth="1"/>
    <col min="12553" max="12799" width="11.42578125" style="3"/>
    <col min="12800" max="12800" width="4" style="3" customWidth="1"/>
    <col min="12801" max="12801" width="7.7109375" style="3" customWidth="1"/>
    <col min="12802" max="12802" width="13.140625" style="3" bestFit="1" customWidth="1"/>
    <col min="12803" max="12807" width="11.7109375" style="3" customWidth="1"/>
    <col min="12808" max="12808" width="20.7109375" style="3" customWidth="1"/>
    <col min="12809" max="13055" width="11.42578125" style="3"/>
    <col min="13056" max="13056" width="4" style="3" customWidth="1"/>
    <col min="13057" max="13057" width="7.7109375" style="3" customWidth="1"/>
    <col min="13058" max="13058" width="13.140625" style="3" bestFit="1" customWidth="1"/>
    <col min="13059" max="13063" width="11.7109375" style="3" customWidth="1"/>
    <col min="13064" max="13064" width="20.7109375" style="3" customWidth="1"/>
    <col min="13065" max="13311" width="11.42578125" style="3"/>
    <col min="13312" max="13312" width="4" style="3" customWidth="1"/>
    <col min="13313" max="13313" width="7.7109375" style="3" customWidth="1"/>
    <col min="13314" max="13314" width="13.140625" style="3" bestFit="1" customWidth="1"/>
    <col min="13315" max="13319" width="11.7109375" style="3" customWidth="1"/>
    <col min="13320" max="13320" width="20.7109375" style="3" customWidth="1"/>
    <col min="13321" max="13567" width="11.42578125" style="3"/>
    <col min="13568" max="13568" width="4" style="3" customWidth="1"/>
    <col min="13569" max="13569" width="7.7109375" style="3" customWidth="1"/>
    <col min="13570" max="13570" width="13.140625" style="3" bestFit="1" customWidth="1"/>
    <col min="13571" max="13575" width="11.7109375" style="3" customWidth="1"/>
    <col min="13576" max="13576" width="20.7109375" style="3" customWidth="1"/>
    <col min="13577" max="13823" width="11.42578125" style="3"/>
    <col min="13824" max="13824" width="4" style="3" customWidth="1"/>
    <col min="13825" max="13825" width="7.7109375" style="3" customWidth="1"/>
    <col min="13826" max="13826" width="13.140625" style="3" bestFit="1" customWidth="1"/>
    <col min="13827" max="13831" width="11.7109375" style="3" customWidth="1"/>
    <col min="13832" max="13832" width="20.7109375" style="3" customWidth="1"/>
    <col min="13833" max="14079" width="11.42578125" style="3"/>
    <col min="14080" max="14080" width="4" style="3" customWidth="1"/>
    <col min="14081" max="14081" width="7.7109375" style="3" customWidth="1"/>
    <col min="14082" max="14082" width="13.140625" style="3" bestFit="1" customWidth="1"/>
    <col min="14083" max="14087" width="11.7109375" style="3" customWidth="1"/>
    <col min="14088" max="14088" width="20.7109375" style="3" customWidth="1"/>
    <col min="14089" max="14335" width="11.42578125" style="3"/>
    <col min="14336" max="14336" width="4" style="3" customWidth="1"/>
    <col min="14337" max="14337" width="7.7109375" style="3" customWidth="1"/>
    <col min="14338" max="14338" width="13.140625" style="3" bestFit="1" customWidth="1"/>
    <col min="14339" max="14343" width="11.7109375" style="3" customWidth="1"/>
    <col min="14344" max="14344" width="20.7109375" style="3" customWidth="1"/>
    <col min="14345" max="14591" width="11.42578125" style="3"/>
    <col min="14592" max="14592" width="4" style="3" customWidth="1"/>
    <col min="14593" max="14593" width="7.7109375" style="3" customWidth="1"/>
    <col min="14594" max="14594" width="13.140625" style="3" bestFit="1" customWidth="1"/>
    <col min="14595" max="14599" width="11.7109375" style="3" customWidth="1"/>
    <col min="14600" max="14600" width="20.7109375" style="3" customWidth="1"/>
    <col min="14601" max="14847" width="11.42578125" style="3"/>
    <col min="14848" max="14848" width="4" style="3" customWidth="1"/>
    <col min="14849" max="14849" width="7.7109375" style="3" customWidth="1"/>
    <col min="14850" max="14850" width="13.140625" style="3" bestFit="1" customWidth="1"/>
    <col min="14851" max="14855" width="11.7109375" style="3" customWidth="1"/>
    <col min="14856" max="14856" width="20.7109375" style="3" customWidth="1"/>
    <col min="14857" max="15103" width="11.42578125" style="3"/>
    <col min="15104" max="15104" width="4" style="3" customWidth="1"/>
    <col min="15105" max="15105" width="7.7109375" style="3" customWidth="1"/>
    <col min="15106" max="15106" width="13.140625" style="3" bestFit="1" customWidth="1"/>
    <col min="15107" max="15111" width="11.7109375" style="3" customWidth="1"/>
    <col min="15112" max="15112" width="20.7109375" style="3" customWidth="1"/>
    <col min="15113" max="15359" width="11.42578125" style="3"/>
    <col min="15360" max="15360" width="4" style="3" customWidth="1"/>
    <col min="15361" max="15361" width="7.7109375" style="3" customWidth="1"/>
    <col min="15362" max="15362" width="13.140625" style="3" bestFit="1" customWidth="1"/>
    <col min="15363" max="15367" width="11.7109375" style="3" customWidth="1"/>
    <col min="15368" max="15368" width="20.7109375" style="3" customWidth="1"/>
    <col min="15369" max="15615" width="11.42578125" style="3"/>
    <col min="15616" max="15616" width="4" style="3" customWidth="1"/>
    <col min="15617" max="15617" width="7.7109375" style="3" customWidth="1"/>
    <col min="15618" max="15618" width="13.140625" style="3" bestFit="1" customWidth="1"/>
    <col min="15619" max="15623" width="11.7109375" style="3" customWidth="1"/>
    <col min="15624" max="15624" width="20.7109375" style="3" customWidth="1"/>
    <col min="15625" max="15871" width="11.42578125" style="3"/>
    <col min="15872" max="15872" width="4" style="3" customWidth="1"/>
    <col min="15873" max="15873" width="7.7109375" style="3" customWidth="1"/>
    <col min="15874" max="15874" width="13.140625" style="3" bestFit="1" customWidth="1"/>
    <col min="15875" max="15879" width="11.7109375" style="3" customWidth="1"/>
    <col min="15880" max="15880" width="20.7109375" style="3" customWidth="1"/>
    <col min="15881" max="16127" width="11.42578125" style="3"/>
    <col min="16128" max="16128" width="4" style="3" customWidth="1"/>
    <col min="16129" max="16129" width="7.7109375" style="3" customWidth="1"/>
    <col min="16130" max="16130" width="13.140625" style="3" bestFit="1" customWidth="1"/>
    <col min="16131" max="16135" width="11.7109375" style="3" customWidth="1"/>
    <col min="16136" max="16136" width="20.7109375" style="3" customWidth="1"/>
    <col min="16137" max="16384" width="11.42578125" style="3"/>
  </cols>
  <sheetData>
    <row r="2" spans="2:8" ht="18" x14ac:dyDescent="0.25">
      <c r="B2" s="2" t="s">
        <v>0</v>
      </c>
    </row>
    <row r="3" spans="2:8" ht="18" x14ac:dyDescent="0.25">
      <c r="B3" s="2"/>
    </row>
    <row r="4" spans="2:8" x14ac:dyDescent="0.2">
      <c r="B4" s="4" t="s">
        <v>1</v>
      </c>
    </row>
    <row r="5" spans="2:8" ht="12.75" thickBot="1" x14ac:dyDescent="0.25">
      <c r="E5" s="5"/>
      <c r="F5" s="6"/>
      <c r="G5" s="6"/>
      <c r="H5" s="5"/>
    </row>
    <row r="6" spans="2:8" ht="27.75" customHeight="1" thickBot="1" x14ac:dyDescent="0.25">
      <c r="B6" s="8" t="s">
        <v>3</v>
      </c>
      <c r="C6" s="9"/>
      <c r="D6" s="9"/>
      <c r="E6" s="9"/>
      <c r="F6" s="9"/>
      <c r="G6" s="9"/>
      <c r="H6" s="10"/>
    </row>
    <row r="7" spans="2:8" ht="15" x14ac:dyDescent="0.25">
      <c r="B7" s="1">
        <v>40360</v>
      </c>
      <c r="C7" s="15">
        <v>945775</v>
      </c>
      <c r="D7" s="15"/>
      <c r="E7" s="11">
        <f t="shared" ref="E7:E30" si="0">C7-$C$31</f>
        <v>-150023.29166666674</v>
      </c>
      <c r="F7" s="11"/>
      <c r="G7" s="11">
        <f>E7^2</f>
        <v>22506988042.501759</v>
      </c>
      <c r="H7" s="12"/>
    </row>
    <row r="8" spans="2:8" ht="15" x14ac:dyDescent="0.25">
      <c r="B8" s="1">
        <v>40391</v>
      </c>
      <c r="C8" s="15">
        <v>1261190</v>
      </c>
      <c r="D8" s="15">
        <f>+C7</f>
        <v>945775</v>
      </c>
      <c r="E8" s="11">
        <f t="shared" si="0"/>
        <v>165391.70833333326</v>
      </c>
      <c r="F8" s="11">
        <f t="shared" ref="F8:F30" si="1">D8-$C$31</f>
        <v>-150023.29166666674</v>
      </c>
      <c r="G8" s="11">
        <f>E8^2</f>
        <v>27354417185.418377</v>
      </c>
      <c r="H8" s="12">
        <f>E8*F8</f>
        <v>-24812608498.539932</v>
      </c>
    </row>
    <row r="9" spans="2:8" ht="15" x14ac:dyDescent="0.25">
      <c r="B9" s="1">
        <v>40422</v>
      </c>
      <c r="C9" s="15">
        <v>692561</v>
      </c>
      <c r="D9" s="15">
        <f t="shared" ref="D9:D30" si="2">+C8</f>
        <v>1261190</v>
      </c>
      <c r="E9" s="11">
        <f t="shared" si="0"/>
        <v>-403237.29166666674</v>
      </c>
      <c r="F9" s="11">
        <f t="shared" si="1"/>
        <v>165391.70833333326</v>
      </c>
      <c r="G9" s="11">
        <f t="shared" ref="G9:G30" si="3">E9^2</f>
        <v>162600313390.66846</v>
      </c>
      <c r="H9" s="12">
        <f t="shared" ref="H9:H30" si="4">E9*F9</f>
        <v>-66692104532.456581</v>
      </c>
    </row>
    <row r="10" spans="2:8" ht="15" x14ac:dyDescent="0.25">
      <c r="B10" s="1">
        <v>40452</v>
      </c>
      <c r="C10" s="15">
        <v>1218357</v>
      </c>
      <c r="D10" s="15">
        <f t="shared" si="2"/>
        <v>692561</v>
      </c>
      <c r="E10" s="11">
        <f t="shared" si="0"/>
        <v>122558.70833333326</v>
      </c>
      <c r="F10" s="11">
        <f t="shared" si="1"/>
        <v>-403237.29166666674</v>
      </c>
      <c r="G10" s="11">
        <f t="shared" si="3"/>
        <v>15020636988.335051</v>
      </c>
      <c r="H10" s="12">
        <f t="shared" si="4"/>
        <v>-49420241618.498245</v>
      </c>
    </row>
    <row r="11" spans="2:8" ht="15" x14ac:dyDescent="0.25">
      <c r="B11" s="1">
        <v>40483</v>
      </c>
      <c r="C11" s="15">
        <v>917663</v>
      </c>
      <c r="D11" s="15">
        <f t="shared" si="2"/>
        <v>1218357</v>
      </c>
      <c r="E11" s="11">
        <f t="shared" si="0"/>
        <v>-178135.29166666674</v>
      </c>
      <c r="F11" s="11">
        <f t="shared" si="1"/>
        <v>122558.70833333326</v>
      </c>
      <c r="G11" s="11">
        <f t="shared" si="3"/>
        <v>31732182137.16843</v>
      </c>
      <c r="H11" s="12">
        <f t="shared" si="4"/>
        <v>-21832031255.24826</v>
      </c>
    </row>
    <row r="12" spans="2:8" ht="15" x14ac:dyDescent="0.25">
      <c r="B12" s="1">
        <v>40513</v>
      </c>
      <c r="C12" s="15">
        <v>352300</v>
      </c>
      <c r="D12" s="15">
        <f t="shared" si="2"/>
        <v>917663</v>
      </c>
      <c r="E12" s="11">
        <f t="shared" si="0"/>
        <v>-743498.29166666674</v>
      </c>
      <c r="F12" s="11">
        <f t="shared" si="1"/>
        <v>-178135.29166666674</v>
      </c>
      <c r="G12" s="11">
        <f t="shared" si="3"/>
        <v>552789709711.25183</v>
      </c>
      <c r="H12" s="12">
        <f t="shared" si="4"/>
        <v>132443285039.71014</v>
      </c>
    </row>
    <row r="13" spans="2:8" ht="15" x14ac:dyDescent="0.25">
      <c r="B13" s="1">
        <v>40544</v>
      </c>
      <c r="C13" s="15">
        <v>1284054</v>
      </c>
      <c r="D13" s="15">
        <f t="shared" si="2"/>
        <v>352300</v>
      </c>
      <c r="E13" s="11">
        <f t="shared" si="0"/>
        <v>188255.70833333326</v>
      </c>
      <c r="F13" s="11">
        <f t="shared" si="1"/>
        <v>-743498.29166666674</v>
      </c>
      <c r="G13" s="11">
        <f t="shared" si="3"/>
        <v>35440211720.085037</v>
      </c>
      <c r="H13" s="12">
        <f t="shared" si="4"/>
        <v>-139967797542.33154</v>
      </c>
    </row>
    <row r="14" spans="2:8" ht="15" x14ac:dyDescent="0.25">
      <c r="B14" s="1">
        <v>40575</v>
      </c>
      <c r="C14" s="15">
        <v>972411</v>
      </c>
      <c r="D14" s="15">
        <f t="shared" si="2"/>
        <v>1284054</v>
      </c>
      <c r="E14" s="11">
        <f t="shared" si="0"/>
        <v>-123387.29166666674</v>
      </c>
      <c r="F14" s="11">
        <f t="shared" si="1"/>
        <v>188255.70833333326</v>
      </c>
      <c r="G14" s="11">
        <f t="shared" si="3"/>
        <v>15224423744.835089</v>
      </c>
      <c r="H14" s="12">
        <f t="shared" si="4"/>
        <v>-23228361992.039936</v>
      </c>
    </row>
    <row r="15" spans="2:8" ht="15" x14ac:dyDescent="0.25">
      <c r="B15" s="1">
        <v>40603</v>
      </c>
      <c r="C15" s="15">
        <v>1206077</v>
      </c>
      <c r="D15" s="15">
        <f t="shared" si="2"/>
        <v>972411</v>
      </c>
      <c r="E15" s="11">
        <f t="shared" si="0"/>
        <v>110278.70833333326</v>
      </c>
      <c r="F15" s="11">
        <f t="shared" si="1"/>
        <v>-123387.29166666674</v>
      </c>
      <c r="G15" s="11">
        <f t="shared" si="3"/>
        <v>12161393511.668386</v>
      </c>
      <c r="H15" s="12">
        <f t="shared" si="4"/>
        <v>-13606991149.748262</v>
      </c>
    </row>
    <row r="16" spans="2:8" ht="15" x14ac:dyDescent="0.25">
      <c r="B16" s="1">
        <v>40634</v>
      </c>
      <c r="C16" s="15">
        <v>1056456</v>
      </c>
      <c r="D16" s="15">
        <f t="shared" si="2"/>
        <v>1206077</v>
      </c>
      <c r="E16" s="11">
        <f t="shared" si="0"/>
        <v>-39342.291666666744</v>
      </c>
      <c r="F16" s="11">
        <f t="shared" si="1"/>
        <v>110278.70833333326</v>
      </c>
      <c r="G16" s="11">
        <f t="shared" si="3"/>
        <v>1547815913.5850756</v>
      </c>
      <c r="H16" s="12">
        <f t="shared" si="4"/>
        <v>-4338617107.8732691</v>
      </c>
    </row>
    <row r="17" spans="2:8" ht="15" x14ac:dyDescent="0.25">
      <c r="B17" s="1">
        <v>40664</v>
      </c>
      <c r="C17" s="15">
        <v>1211680</v>
      </c>
      <c r="D17" s="15">
        <f t="shared" si="2"/>
        <v>1056456</v>
      </c>
      <c r="E17" s="11">
        <f t="shared" si="0"/>
        <v>115881.70833333326</v>
      </c>
      <c r="F17" s="11">
        <f t="shared" si="1"/>
        <v>-39342.291666666744</v>
      </c>
      <c r="G17" s="11">
        <f t="shared" si="3"/>
        <v>13428570326.251719</v>
      </c>
      <c r="H17" s="12">
        <f t="shared" si="4"/>
        <v>-4559051968.0816031</v>
      </c>
    </row>
    <row r="18" spans="2:8" ht="15" x14ac:dyDescent="0.25">
      <c r="B18" s="1">
        <v>40695</v>
      </c>
      <c r="C18" s="15">
        <v>1192073</v>
      </c>
      <c r="D18" s="15">
        <f t="shared" si="2"/>
        <v>1211680</v>
      </c>
      <c r="E18" s="11">
        <f t="shared" si="0"/>
        <v>96274.708333333256</v>
      </c>
      <c r="F18" s="11">
        <f t="shared" si="1"/>
        <v>115881.70833333326</v>
      </c>
      <c r="G18" s="11">
        <f t="shared" si="3"/>
        <v>9268819464.6683884</v>
      </c>
      <c r="H18" s="12">
        <f t="shared" si="4"/>
        <v>11156477670.960052</v>
      </c>
    </row>
    <row r="19" spans="2:8" ht="15" x14ac:dyDescent="0.25">
      <c r="B19" s="1">
        <v>40725</v>
      </c>
      <c r="C19" s="15">
        <v>880271</v>
      </c>
      <c r="D19" s="15">
        <f t="shared" si="2"/>
        <v>1192073</v>
      </c>
      <c r="E19" s="11">
        <f t="shared" si="0"/>
        <v>-215527.29166666674</v>
      </c>
      <c r="F19" s="11">
        <f t="shared" si="1"/>
        <v>96274.708333333256</v>
      </c>
      <c r="G19" s="11">
        <f t="shared" si="3"/>
        <v>46452013453.168434</v>
      </c>
      <c r="H19" s="12">
        <f t="shared" si="4"/>
        <v>-20749827143.081589</v>
      </c>
    </row>
    <row r="20" spans="2:8" ht="15" x14ac:dyDescent="0.25">
      <c r="B20" s="1">
        <v>40756</v>
      </c>
      <c r="C20" s="15">
        <v>1950547</v>
      </c>
      <c r="D20" s="15">
        <f t="shared" si="2"/>
        <v>880271</v>
      </c>
      <c r="E20" s="11">
        <f t="shared" si="0"/>
        <v>854748.70833333326</v>
      </c>
      <c r="F20" s="11">
        <f t="shared" si="1"/>
        <v>-215527.29166666674</v>
      </c>
      <c r="G20" s="11">
        <f t="shared" si="3"/>
        <v>730595354397.50159</v>
      </c>
      <c r="H20" s="12">
        <f t="shared" si="4"/>
        <v>-184221674162.66498</v>
      </c>
    </row>
    <row r="21" spans="2:8" ht="15" x14ac:dyDescent="0.25">
      <c r="B21" s="1">
        <v>40787</v>
      </c>
      <c r="C21" s="15">
        <v>1334862</v>
      </c>
      <c r="D21" s="15">
        <f t="shared" si="2"/>
        <v>1950547</v>
      </c>
      <c r="E21" s="11">
        <f t="shared" si="0"/>
        <v>239063.70833333326</v>
      </c>
      <c r="F21" s="11">
        <f t="shared" si="1"/>
        <v>854748.70833333326</v>
      </c>
      <c r="G21" s="11">
        <f t="shared" si="3"/>
        <v>57151456642.08503</v>
      </c>
      <c r="H21" s="12">
        <f t="shared" si="4"/>
        <v>204339395907.2933</v>
      </c>
    </row>
    <row r="22" spans="2:8" ht="15" x14ac:dyDescent="0.25">
      <c r="B22" s="1">
        <v>40817</v>
      </c>
      <c r="C22" s="15">
        <v>1843640</v>
      </c>
      <c r="D22" s="15">
        <f t="shared" si="2"/>
        <v>1334862</v>
      </c>
      <c r="E22" s="11">
        <f t="shared" si="0"/>
        <v>747841.70833333326</v>
      </c>
      <c r="F22" s="11">
        <f t="shared" si="1"/>
        <v>239063.70833333326</v>
      </c>
      <c r="G22" s="11">
        <f t="shared" si="3"/>
        <v>559267220722.91833</v>
      </c>
      <c r="H22" s="12">
        <f t="shared" si="4"/>
        <v>178781812040.50165</v>
      </c>
    </row>
    <row r="23" spans="2:8" ht="15" x14ac:dyDescent="0.25">
      <c r="B23" s="1">
        <v>40848</v>
      </c>
      <c r="C23" s="15">
        <v>1081329</v>
      </c>
      <c r="D23" s="15">
        <f t="shared" si="2"/>
        <v>1843640</v>
      </c>
      <c r="E23" s="11">
        <f t="shared" si="0"/>
        <v>-14469.291666666744</v>
      </c>
      <c r="F23" s="11">
        <f t="shared" si="1"/>
        <v>747841.70833333326</v>
      </c>
      <c r="G23" s="11">
        <f t="shared" si="3"/>
        <v>209360401.33507168</v>
      </c>
      <c r="H23" s="12">
        <f t="shared" si="4"/>
        <v>-10820739798.373322</v>
      </c>
    </row>
    <row r="24" spans="2:8" ht="15" x14ac:dyDescent="0.25">
      <c r="B24" s="1">
        <v>40878</v>
      </c>
      <c r="C24" s="15">
        <v>815774</v>
      </c>
      <c r="D24" s="15">
        <f t="shared" si="2"/>
        <v>1081329</v>
      </c>
      <c r="E24" s="11">
        <f t="shared" si="0"/>
        <v>-280024.29166666674</v>
      </c>
      <c r="F24" s="11">
        <f t="shared" si="1"/>
        <v>-14469.291666666744</v>
      </c>
      <c r="G24" s="11">
        <f t="shared" si="3"/>
        <v>78413603923.418442</v>
      </c>
      <c r="H24" s="12">
        <f t="shared" si="4"/>
        <v>4051753149.8767591</v>
      </c>
    </row>
    <row r="25" spans="2:8" ht="15" x14ac:dyDescent="0.25">
      <c r="B25" s="1">
        <v>40909</v>
      </c>
      <c r="C25" s="15">
        <v>957896</v>
      </c>
      <c r="D25" s="15">
        <f t="shared" si="2"/>
        <v>815774</v>
      </c>
      <c r="E25" s="11">
        <f t="shared" si="0"/>
        <v>-137902.29166666674</v>
      </c>
      <c r="F25" s="11">
        <f t="shared" si="1"/>
        <v>-280024.29166666674</v>
      </c>
      <c r="G25" s="11">
        <f t="shared" si="3"/>
        <v>19017042046.918423</v>
      </c>
      <c r="H25" s="12">
        <f t="shared" si="4"/>
        <v>38615991543.168434</v>
      </c>
    </row>
    <row r="26" spans="2:8" ht="15" x14ac:dyDescent="0.25">
      <c r="B26" s="1">
        <v>40940</v>
      </c>
      <c r="C26" s="15">
        <v>991374</v>
      </c>
      <c r="D26" s="15">
        <f t="shared" si="2"/>
        <v>957896</v>
      </c>
      <c r="E26" s="11">
        <f t="shared" si="0"/>
        <v>-104424.29166666674</v>
      </c>
      <c r="F26" s="11">
        <f t="shared" si="1"/>
        <v>-137902.29166666674</v>
      </c>
      <c r="G26" s="11">
        <f t="shared" si="3"/>
        <v>10904432690.085085</v>
      </c>
      <c r="H26" s="12">
        <f t="shared" si="4"/>
        <v>14400349126.501755</v>
      </c>
    </row>
    <row r="27" spans="2:8" ht="15" x14ac:dyDescent="0.25">
      <c r="B27" s="1">
        <v>40969</v>
      </c>
      <c r="C27" s="15">
        <v>1122492</v>
      </c>
      <c r="D27" s="15">
        <f t="shared" si="2"/>
        <v>991374</v>
      </c>
      <c r="E27" s="11">
        <f t="shared" si="0"/>
        <v>26693.708333333256</v>
      </c>
      <c r="F27" s="11">
        <f t="shared" si="1"/>
        <v>-104424.29166666674</v>
      </c>
      <c r="G27" s="11">
        <f t="shared" si="3"/>
        <v>712554064.58506525</v>
      </c>
      <c r="H27" s="12">
        <f t="shared" si="4"/>
        <v>-2787471584.6649246</v>
      </c>
    </row>
    <row r="28" spans="2:8" ht="15" x14ac:dyDescent="0.25">
      <c r="B28" s="1">
        <v>41000</v>
      </c>
      <c r="C28" s="15">
        <v>1090146</v>
      </c>
      <c r="D28" s="15">
        <f t="shared" si="2"/>
        <v>1122492</v>
      </c>
      <c r="E28" s="11">
        <f t="shared" si="0"/>
        <v>-5652.2916666667443</v>
      </c>
      <c r="F28" s="11">
        <f t="shared" si="1"/>
        <v>26693.708333333256</v>
      </c>
      <c r="G28" s="11">
        <f t="shared" si="3"/>
        <v>31948401.085070323</v>
      </c>
      <c r="H28" s="12">
        <f t="shared" si="4"/>
        <v>-150880625.16493219</v>
      </c>
    </row>
    <row r="29" spans="2:8" ht="15" x14ac:dyDescent="0.25">
      <c r="B29" s="1">
        <v>41030</v>
      </c>
      <c r="C29" s="15">
        <v>947611</v>
      </c>
      <c r="D29" s="15">
        <f t="shared" si="2"/>
        <v>1090146</v>
      </c>
      <c r="E29" s="11">
        <f t="shared" si="0"/>
        <v>-148187.29166666674</v>
      </c>
      <c r="F29" s="11">
        <f t="shared" si="1"/>
        <v>-5652.2916666667443</v>
      </c>
      <c r="G29" s="11">
        <f t="shared" si="3"/>
        <v>21959473411.501759</v>
      </c>
      <c r="H29" s="12">
        <f t="shared" si="4"/>
        <v>837597793.79341471</v>
      </c>
    </row>
    <row r="30" spans="2:8" ht="15.75" thickBot="1" x14ac:dyDescent="0.3">
      <c r="B30" s="1">
        <v>41061</v>
      </c>
      <c r="C30" s="15">
        <v>972620</v>
      </c>
      <c r="D30" s="15">
        <f t="shared" si="2"/>
        <v>947611</v>
      </c>
      <c r="E30" s="11">
        <f t="shared" si="0"/>
        <v>-123178.29166666674</v>
      </c>
      <c r="F30" s="11">
        <f t="shared" si="1"/>
        <v>-148187.29166666674</v>
      </c>
      <c r="G30" s="11">
        <f t="shared" si="3"/>
        <v>15172891537.918423</v>
      </c>
      <c r="H30" s="12">
        <f t="shared" si="4"/>
        <v>18253457434.210091</v>
      </c>
    </row>
    <row r="31" spans="2:8" ht="12.75" thickBot="1" x14ac:dyDescent="0.25">
      <c r="B31" s="16" t="s">
        <v>4</v>
      </c>
      <c r="C31" s="15">
        <f>AVERAGE(C7:C30)</f>
        <v>1095798.2916666667</v>
      </c>
      <c r="D31" s="15"/>
      <c r="E31" s="11"/>
      <c r="F31" s="11"/>
      <c r="G31" s="17">
        <f>SUM(G7:G30)</f>
        <v>2438962833828.958</v>
      </c>
      <c r="H31" s="17">
        <f>SUM(H8:H30)</f>
        <v>35691720727.248245</v>
      </c>
    </row>
    <row r="32" spans="2:8" ht="12.75" thickBot="1" x14ac:dyDescent="0.25">
      <c r="C32" s="18"/>
      <c r="D32" s="18"/>
      <c r="E32" s="18"/>
      <c r="F32" s="18"/>
      <c r="G32" s="18"/>
      <c r="H32" s="18"/>
    </row>
    <row r="33" spans="2:11" ht="12.75" thickBot="1" x14ac:dyDescent="0.25">
      <c r="C33" s="18"/>
      <c r="D33" s="18"/>
      <c r="G33" s="19" t="s">
        <v>5</v>
      </c>
      <c r="H33" s="20">
        <f>H31/G31</f>
        <v>1.4633974832332877E-2</v>
      </c>
    </row>
    <row r="37" spans="2:11" ht="12.75" thickBot="1" x14ac:dyDescent="0.25">
      <c r="E37" s="5"/>
      <c r="F37" s="6"/>
      <c r="G37" s="6"/>
      <c r="H37" s="5"/>
    </row>
    <row r="38" spans="2:11" ht="27" customHeight="1" thickBot="1" x14ac:dyDescent="0.25">
      <c r="B38" s="8" t="s">
        <v>3</v>
      </c>
      <c r="C38" s="9"/>
      <c r="D38" s="9"/>
      <c r="E38" s="9"/>
      <c r="F38" s="9"/>
      <c r="G38" s="9"/>
      <c r="H38" s="10"/>
    </row>
    <row r="39" spans="2:11" ht="15" x14ac:dyDescent="0.25">
      <c r="B39" s="1">
        <v>40360</v>
      </c>
      <c r="C39" s="15">
        <v>945775</v>
      </c>
      <c r="D39" s="21"/>
      <c r="E39" s="22">
        <f t="shared" ref="E39:F62" si="5">C39-$C$31</f>
        <v>-150023.29166666674</v>
      </c>
      <c r="F39" s="22"/>
      <c r="G39" s="22">
        <f>E39^2</f>
        <v>22506988042.501759</v>
      </c>
      <c r="H39" s="23"/>
    </row>
    <row r="40" spans="2:11" ht="15" x14ac:dyDescent="0.25">
      <c r="B40" s="1">
        <v>40391</v>
      </c>
      <c r="C40" s="15">
        <v>1261190</v>
      </c>
      <c r="D40" s="13"/>
      <c r="E40" s="11">
        <f t="shared" si="5"/>
        <v>165391.70833333326</v>
      </c>
      <c r="F40" s="11"/>
      <c r="G40" s="11">
        <f t="shared" ref="G40:G62" si="6">E40^2</f>
        <v>27354417185.418377</v>
      </c>
      <c r="H40" s="12"/>
    </row>
    <row r="41" spans="2:11" ht="15" x14ac:dyDescent="0.25">
      <c r="B41" s="1">
        <v>40422</v>
      </c>
      <c r="C41" s="15">
        <v>692561</v>
      </c>
      <c r="D41" s="13">
        <f>+C39</f>
        <v>945775</v>
      </c>
      <c r="E41" s="11">
        <f t="shared" si="5"/>
        <v>-403237.29166666674</v>
      </c>
      <c r="F41" s="11">
        <f t="shared" si="5"/>
        <v>-150023.29166666674</v>
      </c>
      <c r="G41" s="11">
        <f t="shared" si="6"/>
        <v>162600313390.66846</v>
      </c>
      <c r="H41" s="12">
        <f t="shared" ref="H41:H62" si="7">E41*F41</f>
        <v>60494985818.585114</v>
      </c>
      <c r="K41" s="14"/>
    </row>
    <row r="42" spans="2:11" ht="15" x14ac:dyDescent="0.25">
      <c r="B42" s="1">
        <v>40452</v>
      </c>
      <c r="C42" s="15">
        <v>1218357</v>
      </c>
      <c r="D42" s="13">
        <f t="shared" ref="D42:D62" si="8">+C40</f>
        <v>1261190</v>
      </c>
      <c r="E42" s="11">
        <f t="shared" si="5"/>
        <v>122558.70833333326</v>
      </c>
      <c r="F42" s="11">
        <f t="shared" si="5"/>
        <v>165391.70833333326</v>
      </c>
      <c r="G42" s="11">
        <f t="shared" si="6"/>
        <v>15020636988.335051</v>
      </c>
      <c r="H42" s="12">
        <f t="shared" si="7"/>
        <v>20270194142.376713</v>
      </c>
      <c r="J42" s="14"/>
    </row>
    <row r="43" spans="2:11" ht="15" x14ac:dyDescent="0.25">
      <c r="B43" s="1">
        <v>40483</v>
      </c>
      <c r="C43" s="15">
        <v>917663</v>
      </c>
      <c r="D43" s="13">
        <f t="shared" si="8"/>
        <v>692561</v>
      </c>
      <c r="E43" s="11">
        <f t="shared" si="5"/>
        <v>-178135.29166666674</v>
      </c>
      <c r="F43" s="11">
        <f t="shared" si="5"/>
        <v>-403237.29166666674</v>
      </c>
      <c r="G43" s="11">
        <f t="shared" si="6"/>
        <v>31732182137.16843</v>
      </c>
      <c r="H43" s="12">
        <f t="shared" si="7"/>
        <v>71830792561.918442</v>
      </c>
    </row>
    <row r="44" spans="2:11" ht="15" x14ac:dyDescent="0.25">
      <c r="B44" s="1">
        <v>40513</v>
      </c>
      <c r="C44" s="15">
        <v>352300</v>
      </c>
      <c r="D44" s="13">
        <f t="shared" si="8"/>
        <v>1218357</v>
      </c>
      <c r="E44" s="11">
        <f t="shared" si="5"/>
        <v>-743498.29166666674</v>
      </c>
      <c r="F44" s="11">
        <f t="shared" si="5"/>
        <v>122558.70833333326</v>
      </c>
      <c r="G44" s="11">
        <f t="shared" si="6"/>
        <v>552789709711.25183</v>
      </c>
      <c r="H44" s="12">
        <f t="shared" si="7"/>
        <v>-91122190274.706543</v>
      </c>
    </row>
    <row r="45" spans="2:11" ht="15" x14ac:dyDescent="0.25">
      <c r="B45" s="1">
        <v>40544</v>
      </c>
      <c r="C45" s="15">
        <v>1284054</v>
      </c>
      <c r="D45" s="13">
        <f t="shared" si="8"/>
        <v>917663</v>
      </c>
      <c r="E45" s="11">
        <f t="shared" si="5"/>
        <v>188255.70833333326</v>
      </c>
      <c r="F45" s="11">
        <f t="shared" si="5"/>
        <v>-178135.29166666674</v>
      </c>
      <c r="G45" s="11">
        <f t="shared" si="6"/>
        <v>35440211720.085037</v>
      </c>
      <c r="H45" s="12">
        <f t="shared" si="7"/>
        <v>-33534985511.873264</v>
      </c>
    </row>
    <row r="46" spans="2:11" ht="15" x14ac:dyDescent="0.25">
      <c r="B46" s="1">
        <v>40575</v>
      </c>
      <c r="C46" s="15">
        <v>972411</v>
      </c>
      <c r="D46" s="13">
        <f t="shared" si="8"/>
        <v>352300</v>
      </c>
      <c r="E46" s="11">
        <f t="shared" si="5"/>
        <v>-123387.29166666674</v>
      </c>
      <c r="F46" s="11">
        <f t="shared" si="5"/>
        <v>-743498.29166666674</v>
      </c>
      <c r="G46" s="11">
        <f t="shared" si="6"/>
        <v>15224423744.835089</v>
      </c>
      <c r="H46" s="12">
        <f t="shared" si="7"/>
        <v>91738240567.543472</v>
      </c>
    </row>
    <row r="47" spans="2:11" ht="15" x14ac:dyDescent="0.25">
      <c r="B47" s="1">
        <v>40603</v>
      </c>
      <c r="C47" s="15">
        <v>1206077</v>
      </c>
      <c r="D47" s="13">
        <f t="shared" si="8"/>
        <v>1284054</v>
      </c>
      <c r="E47" s="11">
        <f t="shared" si="5"/>
        <v>110278.70833333326</v>
      </c>
      <c r="F47" s="11">
        <f t="shared" si="5"/>
        <v>188255.70833333326</v>
      </c>
      <c r="G47" s="11">
        <f t="shared" si="6"/>
        <v>12161393511.668386</v>
      </c>
      <c r="H47" s="12">
        <f t="shared" si="7"/>
        <v>20760596351.376713</v>
      </c>
    </row>
    <row r="48" spans="2:11" ht="15" x14ac:dyDescent="0.25">
      <c r="B48" s="1">
        <v>40634</v>
      </c>
      <c r="C48" s="15">
        <v>1056456</v>
      </c>
      <c r="D48" s="13">
        <f t="shared" si="8"/>
        <v>972411</v>
      </c>
      <c r="E48" s="11">
        <f t="shared" si="5"/>
        <v>-39342.291666666744</v>
      </c>
      <c r="F48" s="11">
        <f t="shared" si="5"/>
        <v>-123387.29166666674</v>
      </c>
      <c r="G48" s="11">
        <f t="shared" si="6"/>
        <v>1547815913.5850756</v>
      </c>
      <c r="H48" s="12">
        <f t="shared" si="7"/>
        <v>4854338816.7100821</v>
      </c>
    </row>
    <row r="49" spans="2:11" ht="15" x14ac:dyDescent="0.25">
      <c r="B49" s="1">
        <v>40664</v>
      </c>
      <c r="C49" s="15">
        <v>1211680</v>
      </c>
      <c r="D49" s="13">
        <f t="shared" si="8"/>
        <v>1206077</v>
      </c>
      <c r="E49" s="11">
        <f t="shared" si="5"/>
        <v>115881.70833333326</v>
      </c>
      <c r="F49" s="11">
        <f t="shared" si="5"/>
        <v>110278.70833333326</v>
      </c>
      <c r="G49" s="11">
        <f t="shared" si="6"/>
        <v>13428570326.251719</v>
      </c>
      <c r="H49" s="12">
        <f t="shared" si="7"/>
        <v>12779285114.460052</v>
      </c>
      <c r="K49" s="14"/>
    </row>
    <row r="50" spans="2:11" ht="15" x14ac:dyDescent="0.25">
      <c r="B50" s="1">
        <v>40695</v>
      </c>
      <c r="C50" s="15">
        <v>1192073</v>
      </c>
      <c r="D50" s="13">
        <f t="shared" si="8"/>
        <v>1056456</v>
      </c>
      <c r="E50" s="11">
        <f t="shared" si="5"/>
        <v>96274.708333333256</v>
      </c>
      <c r="F50" s="11">
        <f t="shared" si="5"/>
        <v>-39342.291666666744</v>
      </c>
      <c r="G50" s="11">
        <f t="shared" si="6"/>
        <v>9268819464.6683884</v>
      </c>
      <c r="H50" s="12">
        <f t="shared" si="7"/>
        <v>-3787667655.3732681</v>
      </c>
    </row>
    <row r="51" spans="2:11" ht="15" x14ac:dyDescent="0.25">
      <c r="B51" s="1">
        <v>40725</v>
      </c>
      <c r="C51" s="15">
        <v>880271</v>
      </c>
      <c r="D51" s="13">
        <f t="shared" si="8"/>
        <v>1211680</v>
      </c>
      <c r="E51" s="11">
        <f t="shared" si="5"/>
        <v>-215527.29166666674</v>
      </c>
      <c r="F51" s="11">
        <f t="shared" si="5"/>
        <v>115881.70833333326</v>
      </c>
      <c r="G51" s="11">
        <f t="shared" si="6"/>
        <v>46452013453.168434</v>
      </c>
      <c r="H51" s="12">
        <f t="shared" si="7"/>
        <v>-24975670750.789925</v>
      </c>
    </row>
    <row r="52" spans="2:11" ht="15" x14ac:dyDescent="0.25">
      <c r="B52" s="1">
        <v>40756</v>
      </c>
      <c r="C52" s="15">
        <v>1950547</v>
      </c>
      <c r="D52" s="13">
        <f t="shared" si="8"/>
        <v>1192073</v>
      </c>
      <c r="E52" s="11">
        <f t="shared" si="5"/>
        <v>854748.70833333326</v>
      </c>
      <c r="F52" s="11">
        <f t="shared" si="5"/>
        <v>96274.708333333256</v>
      </c>
      <c r="G52" s="11">
        <f t="shared" si="6"/>
        <v>730595354397.50159</v>
      </c>
      <c r="H52" s="12">
        <f t="shared" si="7"/>
        <v>82290682593.084991</v>
      </c>
    </row>
    <row r="53" spans="2:11" ht="15" x14ac:dyDescent="0.25">
      <c r="B53" s="1">
        <v>40787</v>
      </c>
      <c r="C53" s="15">
        <v>1334862</v>
      </c>
      <c r="D53" s="13">
        <f t="shared" si="8"/>
        <v>880271</v>
      </c>
      <c r="E53" s="11">
        <f t="shared" si="5"/>
        <v>239063.70833333326</v>
      </c>
      <c r="F53" s="11">
        <f t="shared" si="5"/>
        <v>-215527.29166666674</v>
      </c>
      <c r="G53" s="11">
        <f t="shared" si="6"/>
        <v>57151456642.08503</v>
      </c>
      <c r="H53" s="12">
        <f t="shared" si="7"/>
        <v>-51524753592.873268</v>
      </c>
    </row>
    <row r="54" spans="2:11" ht="15" x14ac:dyDescent="0.25">
      <c r="B54" s="1">
        <v>40817</v>
      </c>
      <c r="C54" s="15">
        <v>1843640</v>
      </c>
      <c r="D54" s="13">
        <f t="shared" si="8"/>
        <v>1950547</v>
      </c>
      <c r="E54" s="11">
        <f t="shared" si="5"/>
        <v>747841.70833333326</v>
      </c>
      <c r="F54" s="11">
        <f t="shared" si="5"/>
        <v>854748.70833333326</v>
      </c>
      <c r="G54" s="11">
        <f t="shared" si="6"/>
        <v>559267220722.91833</v>
      </c>
      <c r="H54" s="12">
        <f t="shared" si="7"/>
        <v>639216734235.70996</v>
      </c>
    </row>
    <row r="55" spans="2:11" ht="15" x14ac:dyDescent="0.25">
      <c r="B55" s="1">
        <v>40848</v>
      </c>
      <c r="C55" s="15">
        <v>1081329</v>
      </c>
      <c r="D55" s="13">
        <f t="shared" si="8"/>
        <v>1334862</v>
      </c>
      <c r="E55" s="11">
        <f t="shared" si="5"/>
        <v>-14469.291666666744</v>
      </c>
      <c r="F55" s="11">
        <f t="shared" si="5"/>
        <v>239063.70833333326</v>
      </c>
      <c r="G55" s="11">
        <f t="shared" si="6"/>
        <v>209360401.33507168</v>
      </c>
      <c r="H55" s="12">
        <f t="shared" si="7"/>
        <v>-3459082522.789948</v>
      </c>
    </row>
    <row r="56" spans="2:11" ht="15" x14ac:dyDescent="0.25">
      <c r="B56" s="1">
        <v>40878</v>
      </c>
      <c r="C56" s="15">
        <v>815774</v>
      </c>
      <c r="D56" s="13">
        <f t="shared" si="8"/>
        <v>1843640</v>
      </c>
      <c r="E56" s="11">
        <f t="shared" si="5"/>
        <v>-280024.29166666674</v>
      </c>
      <c r="F56" s="11">
        <f t="shared" si="5"/>
        <v>747841.70833333326</v>
      </c>
      <c r="G56" s="11">
        <f t="shared" si="6"/>
        <v>78413603923.418442</v>
      </c>
      <c r="H56" s="12">
        <f t="shared" si="7"/>
        <v>-209413844654.83163</v>
      </c>
    </row>
    <row r="57" spans="2:11" ht="15" x14ac:dyDescent="0.25">
      <c r="B57" s="1">
        <v>40909</v>
      </c>
      <c r="C57" s="15">
        <v>957896</v>
      </c>
      <c r="D57" s="13">
        <f t="shared" si="8"/>
        <v>1081329</v>
      </c>
      <c r="E57" s="11">
        <f t="shared" si="5"/>
        <v>-137902.29166666674</v>
      </c>
      <c r="F57" s="11">
        <f t="shared" si="5"/>
        <v>-14469.291666666744</v>
      </c>
      <c r="G57" s="11">
        <f t="shared" si="6"/>
        <v>19017042046.918423</v>
      </c>
      <c r="H57" s="12">
        <f t="shared" si="7"/>
        <v>1995348479.6267478</v>
      </c>
    </row>
    <row r="58" spans="2:11" ht="15" x14ac:dyDescent="0.25">
      <c r="B58" s="1">
        <v>40940</v>
      </c>
      <c r="C58" s="15">
        <v>991374</v>
      </c>
      <c r="D58" s="13">
        <f t="shared" si="8"/>
        <v>815774</v>
      </c>
      <c r="E58" s="11">
        <f t="shared" si="5"/>
        <v>-104424.29166666674</v>
      </c>
      <c r="F58" s="11">
        <f t="shared" si="5"/>
        <v>-280024.29166666674</v>
      </c>
      <c r="G58" s="11">
        <f t="shared" si="6"/>
        <v>10904432690.085085</v>
      </c>
      <c r="H58" s="12">
        <f t="shared" si="7"/>
        <v>29241338306.751766</v>
      </c>
    </row>
    <row r="59" spans="2:11" ht="15" x14ac:dyDescent="0.25">
      <c r="B59" s="1">
        <v>40969</v>
      </c>
      <c r="C59" s="15">
        <v>1122492</v>
      </c>
      <c r="D59" s="13">
        <f t="shared" si="8"/>
        <v>957896</v>
      </c>
      <c r="E59" s="11">
        <f t="shared" si="5"/>
        <v>26693.708333333256</v>
      </c>
      <c r="F59" s="11">
        <f t="shared" si="5"/>
        <v>-137902.29166666674</v>
      </c>
      <c r="G59" s="11">
        <f t="shared" si="6"/>
        <v>712554064.58506525</v>
      </c>
      <c r="H59" s="12">
        <f t="shared" si="7"/>
        <v>-3681123552.2482553</v>
      </c>
    </row>
    <row r="60" spans="2:11" ht="15" x14ac:dyDescent="0.25">
      <c r="B60" s="1">
        <v>41000</v>
      </c>
      <c r="C60" s="15">
        <v>1090146</v>
      </c>
      <c r="D60" s="13">
        <f t="shared" si="8"/>
        <v>991374</v>
      </c>
      <c r="E60" s="11">
        <f t="shared" si="5"/>
        <v>-5652.2916666667443</v>
      </c>
      <c r="F60" s="11">
        <f t="shared" si="5"/>
        <v>-104424.29166666674</v>
      </c>
      <c r="G60" s="11">
        <f t="shared" si="6"/>
        <v>31948401.085070323</v>
      </c>
      <c r="H60" s="12">
        <f t="shared" si="7"/>
        <v>590236553.585078</v>
      </c>
    </row>
    <row r="61" spans="2:11" ht="15" x14ac:dyDescent="0.25">
      <c r="B61" s="1">
        <v>41030</v>
      </c>
      <c r="C61" s="15">
        <v>947611</v>
      </c>
      <c r="D61" s="13">
        <f t="shared" si="8"/>
        <v>1122492</v>
      </c>
      <c r="E61" s="11">
        <f t="shared" si="5"/>
        <v>-148187.29166666674</v>
      </c>
      <c r="F61" s="11">
        <f t="shared" si="5"/>
        <v>26693.708333333256</v>
      </c>
      <c r="G61" s="11">
        <f t="shared" si="6"/>
        <v>21959473411.501759</v>
      </c>
      <c r="H61" s="12">
        <f t="shared" si="7"/>
        <v>-3955668342.4565878</v>
      </c>
    </row>
    <row r="62" spans="2:11" ht="15.75" thickBot="1" x14ac:dyDescent="0.3">
      <c r="B62" s="1">
        <v>41061</v>
      </c>
      <c r="C62" s="15">
        <v>972620</v>
      </c>
      <c r="D62" s="13">
        <f t="shared" si="8"/>
        <v>1090146</v>
      </c>
      <c r="E62" s="11">
        <f t="shared" si="5"/>
        <v>-123178.29166666674</v>
      </c>
      <c r="F62" s="11">
        <f t="shared" si="5"/>
        <v>-5652.2916666667443</v>
      </c>
      <c r="G62" s="11">
        <f t="shared" si="6"/>
        <v>15172891537.918423</v>
      </c>
      <c r="H62" s="12">
        <f t="shared" si="7"/>
        <v>696239631.50174606</v>
      </c>
    </row>
    <row r="63" spans="2:11" ht="12.75" thickBot="1" x14ac:dyDescent="0.25">
      <c r="B63" s="16" t="s">
        <v>4</v>
      </c>
      <c r="C63" s="15">
        <f>AVERAGE(C39:C62)</f>
        <v>1095798.2916666667</v>
      </c>
      <c r="D63" s="15"/>
      <c r="E63" s="11"/>
      <c r="F63" s="11"/>
      <c r="G63" s="17">
        <f>SUM(G39:G62)</f>
        <v>2438962833828.958</v>
      </c>
      <c r="H63" s="17">
        <f>SUM(H40:H62)</f>
        <v>611304026315.28809</v>
      </c>
    </row>
    <row r="64" spans="2:11" ht="12.75" thickBot="1" x14ac:dyDescent="0.25">
      <c r="C64" s="18"/>
      <c r="D64" s="18"/>
      <c r="E64" s="18"/>
      <c r="F64" s="18"/>
      <c r="G64" s="18"/>
      <c r="H64" s="18"/>
    </row>
    <row r="65" spans="2:10" ht="12.75" thickBot="1" x14ac:dyDescent="0.25">
      <c r="C65" s="18"/>
      <c r="D65" s="18"/>
      <c r="G65" s="19" t="s">
        <v>6</v>
      </c>
      <c r="H65" s="20">
        <f>H63/G63</f>
        <v>0.2506409764988482</v>
      </c>
    </row>
    <row r="69" spans="2:10" ht="12.75" thickBot="1" x14ac:dyDescent="0.25">
      <c r="E69" s="5"/>
      <c r="F69" s="6"/>
      <c r="G69" s="6"/>
      <c r="H69" s="5"/>
    </row>
    <row r="70" spans="2:10" ht="27" customHeight="1" thickBot="1" x14ac:dyDescent="0.25">
      <c r="B70" s="8" t="s">
        <v>3</v>
      </c>
      <c r="C70" s="9"/>
      <c r="D70" s="9"/>
      <c r="E70" s="9"/>
      <c r="F70" s="9"/>
      <c r="G70" s="9"/>
      <c r="H70" s="10"/>
    </row>
    <row r="71" spans="2:10" ht="15" x14ac:dyDescent="0.25">
      <c r="B71" s="1">
        <v>40360</v>
      </c>
      <c r="C71" s="15">
        <v>945775</v>
      </c>
      <c r="D71" s="21"/>
      <c r="E71" s="22">
        <f t="shared" ref="E71:F94" si="9">C71-$C$31</f>
        <v>-150023.29166666674</v>
      </c>
      <c r="F71" s="22"/>
      <c r="G71" s="22">
        <f>E71^2</f>
        <v>22506988042.501759</v>
      </c>
      <c r="H71" s="23"/>
    </row>
    <row r="72" spans="2:10" ht="15" x14ac:dyDescent="0.25">
      <c r="B72" s="1">
        <v>40391</v>
      </c>
      <c r="C72" s="15">
        <v>1261190</v>
      </c>
      <c r="D72" s="13"/>
      <c r="E72" s="11">
        <f t="shared" si="9"/>
        <v>165391.70833333326</v>
      </c>
      <c r="F72" s="11"/>
      <c r="G72" s="11">
        <f t="shared" ref="G72:G94" si="10">E72^2</f>
        <v>27354417185.418377</v>
      </c>
      <c r="H72" s="12"/>
    </row>
    <row r="73" spans="2:10" ht="15" x14ac:dyDescent="0.25">
      <c r="B73" s="1">
        <v>40422</v>
      </c>
      <c r="C73" s="15">
        <v>692561</v>
      </c>
      <c r="D73" s="13"/>
      <c r="E73" s="11">
        <f t="shared" si="9"/>
        <v>-403237.29166666674</v>
      </c>
      <c r="F73" s="11"/>
      <c r="G73" s="11">
        <f t="shared" si="10"/>
        <v>162600313390.66846</v>
      </c>
      <c r="H73" s="12"/>
    </row>
    <row r="74" spans="2:10" ht="15" x14ac:dyDescent="0.25">
      <c r="B74" s="1">
        <v>40452</v>
      </c>
      <c r="C74" s="15">
        <v>1218357</v>
      </c>
      <c r="D74" s="13">
        <f>+C71</f>
        <v>945775</v>
      </c>
      <c r="E74" s="11">
        <f t="shared" si="9"/>
        <v>122558.70833333326</v>
      </c>
      <c r="F74" s="11">
        <f t="shared" si="9"/>
        <v>-150023.29166666674</v>
      </c>
      <c r="G74" s="11">
        <f t="shared" si="10"/>
        <v>15020636988.335051</v>
      </c>
      <c r="H74" s="12">
        <f t="shared" ref="H74:H94" si="11">E74*F74</f>
        <v>-18386660846.581596</v>
      </c>
      <c r="J74" s="14"/>
    </row>
    <row r="75" spans="2:10" ht="15" x14ac:dyDescent="0.25">
      <c r="B75" s="1">
        <v>40483</v>
      </c>
      <c r="C75" s="15">
        <v>917663</v>
      </c>
      <c r="D75" s="13">
        <f t="shared" ref="D75:D94" si="12">+C72</f>
        <v>1261190</v>
      </c>
      <c r="E75" s="11">
        <f t="shared" si="9"/>
        <v>-178135.29166666674</v>
      </c>
      <c r="F75" s="11">
        <f t="shared" si="9"/>
        <v>165391.70833333326</v>
      </c>
      <c r="G75" s="11">
        <f t="shared" si="10"/>
        <v>31732182137.16843</v>
      </c>
      <c r="H75" s="12">
        <f t="shared" si="11"/>
        <v>-29462100203.206596</v>
      </c>
    </row>
    <row r="76" spans="2:10" ht="15" x14ac:dyDescent="0.25">
      <c r="B76" s="1">
        <v>40513</v>
      </c>
      <c r="C76" s="15">
        <v>352300</v>
      </c>
      <c r="D76" s="13">
        <f t="shared" si="12"/>
        <v>692561</v>
      </c>
      <c r="E76" s="11">
        <f t="shared" si="9"/>
        <v>-743498.29166666674</v>
      </c>
      <c r="F76" s="11">
        <f t="shared" si="9"/>
        <v>-403237.29166666674</v>
      </c>
      <c r="G76" s="11">
        <f t="shared" si="10"/>
        <v>552789709711.25183</v>
      </c>
      <c r="H76" s="12">
        <f t="shared" si="11"/>
        <v>299806237490.46014</v>
      </c>
      <c r="J76" s="14"/>
    </row>
    <row r="77" spans="2:10" ht="15" x14ac:dyDescent="0.25">
      <c r="B77" s="1">
        <v>40544</v>
      </c>
      <c r="C77" s="15">
        <v>1284054</v>
      </c>
      <c r="D77" s="13">
        <f t="shared" si="12"/>
        <v>1218357</v>
      </c>
      <c r="E77" s="11">
        <f t="shared" si="9"/>
        <v>188255.70833333326</v>
      </c>
      <c r="F77" s="11">
        <f t="shared" si="9"/>
        <v>122558.70833333326</v>
      </c>
      <c r="G77" s="11">
        <f t="shared" si="10"/>
        <v>35440211720.085037</v>
      </c>
      <c r="H77" s="12">
        <f t="shared" si="11"/>
        <v>23072376449.710045</v>
      </c>
    </row>
    <row r="78" spans="2:10" ht="15" x14ac:dyDescent="0.25">
      <c r="B78" s="1">
        <v>40575</v>
      </c>
      <c r="C78" s="15">
        <v>972411</v>
      </c>
      <c r="D78" s="13">
        <f t="shared" si="12"/>
        <v>917663</v>
      </c>
      <c r="E78" s="11">
        <f t="shared" si="9"/>
        <v>-123387.29166666674</v>
      </c>
      <c r="F78" s="11">
        <f t="shared" si="9"/>
        <v>-178135.29166666674</v>
      </c>
      <c r="G78" s="11">
        <f t="shared" si="10"/>
        <v>15224423744.835089</v>
      </c>
      <c r="H78" s="12">
        <f t="shared" si="11"/>
        <v>21979631189.001759</v>
      </c>
      <c r="J78" s="14"/>
    </row>
    <row r="79" spans="2:10" ht="15" x14ac:dyDescent="0.25">
      <c r="B79" s="1">
        <v>40603</v>
      </c>
      <c r="C79" s="15">
        <v>1206077</v>
      </c>
      <c r="D79" s="13">
        <f t="shared" si="12"/>
        <v>352300</v>
      </c>
      <c r="E79" s="11">
        <f t="shared" si="9"/>
        <v>110278.70833333326</v>
      </c>
      <c r="F79" s="11">
        <f t="shared" si="9"/>
        <v>-743498.29166666674</v>
      </c>
      <c r="G79" s="11">
        <f t="shared" si="10"/>
        <v>12161393511.668386</v>
      </c>
      <c r="H79" s="12">
        <f t="shared" si="11"/>
        <v>-81992031253.039886</v>
      </c>
    </row>
    <row r="80" spans="2:10" ht="15" x14ac:dyDescent="0.25">
      <c r="B80" s="1">
        <v>40634</v>
      </c>
      <c r="C80" s="15">
        <v>1056456</v>
      </c>
      <c r="D80" s="13">
        <f t="shared" si="12"/>
        <v>1284054</v>
      </c>
      <c r="E80" s="11">
        <f t="shared" si="9"/>
        <v>-39342.291666666744</v>
      </c>
      <c r="F80" s="11">
        <f t="shared" si="9"/>
        <v>188255.70833333326</v>
      </c>
      <c r="G80" s="11">
        <f t="shared" si="10"/>
        <v>1547815913.5850756</v>
      </c>
      <c r="H80" s="12">
        <f t="shared" si="11"/>
        <v>-7406410985.1649418</v>
      </c>
    </row>
    <row r="81" spans="2:8" ht="15" x14ac:dyDescent="0.25">
      <c r="B81" s="1">
        <v>40664</v>
      </c>
      <c r="C81" s="15">
        <v>1211680</v>
      </c>
      <c r="D81" s="13">
        <f t="shared" si="12"/>
        <v>972411</v>
      </c>
      <c r="E81" s="11">
        <f t="shared" si="9"/>
        <v>115881.70833333326</v>
      </c>
      <c r="F81" s="11">
        <f t="shared" si="9"/>
        <v>-123387.29166666674</v>
      </c>
      <c r="G81" s="11">
        <f t="shared" si="10"/>
        <v>13428570326.251719</v>
      </c>
      <c r="H81" s="12">
        <f t="shared" si="11"/>
        <v>-14298330144.956596</v>
      </c>
    </row>
    <row r="82" spans="2:8" ht="15" x14ac:dyDescent="0.25">
      <c r="B82" s="1">
        <v>40695</v>
      </c>
      <c r="C82" s="15">
        <v>1192073</v>
      </c>
      <c r="D82" s="13">
        <f t="shared" si="12"/>
        <v>1206077</v>
      </c>
      <c r="E82" s="11">
        <f t="shared" si="9"/>
        <v>96274.708333333256</v>
      </c>
      <c r="F82" s="11">
        <f t="shared" si="9"/>
        <v>110278.70833333326</v>
      </c>
      <c r="G82" s="11">
        <f t="shared" si="10"/>
        <v>9268819464.6683884</v>
      </c>
      <c r="H82" s="12">
        <f t="shared" si="11"/>
        <v>10617050480.168386</v>
      </c>
    </row>
    <row r="83" spans="2:8" ht="15" x14ac:dyDescent="0.25">
      <c r="B83" s="1">
        <v>40725</v>
      </c>
      <c r="C83" s="15">
        <v>880271</v>
      </c>
      <c r="D83" s="13">
        <f t="shared" si="12"/>
        <v>1056456</v>
      </c>
      <c r="E83" s="11">
        <f t="shared" si="9"/>
        <v>-215527.29166666674</v>
      </c>
      <c r="F83" s="11">
        <f t="shared" si="9"/>
        <v>-39342.291666666744</v>
      </c>
      <c r="G83" s="11">
        <f t="shared" si="10"/>
        <v>46452013453.168434</v>
      </c>
      <c r="H83" s="12">
        <f t="shared" si="11"/>
        <v>8479337570.8767557</v>
      </c>
    </row>
    <row r="84" spans="2:8" ht="15" x14ac:dyDescent="0.25">
      <c r="B84" s="1">
        <v>40756</v>
      </c>
      <c r="C84" s="15">
        <v>1950547</v>
      </c>
      <c r="D84" s="13">
        <f t="shared" si="12"/>
        <v>1211680</v>
      </c>
      <c r="E84" s="11">
        <f t="shared" si="9"/>
        <v>854748.70833333326</v>
      </c>
      <c r="F84" s="11">
        <f t="shared" si="9"/>
        <v>115881.70833333326</v>
      </c>
      <c r="G84" s="11">
        <f t="shared" si="10"/>
        <v>730595354397.50159</v>
      </c>
      <c r="H84" s="12">
        <f t="shared" si="11"/>
        <v>99049740517.376663</v>
      </c>
    </row>
    <row r="85" spans="2:8" ht="15" x14ac:dyDescent="0.25">
      <c r="B85" s="1">
        <v>40787</v>
      </c>
      <c r="C85" s="15">
        <v>1334862</v>
      </c>
      <c r="D85" s="13">
        <f t="shared" si="12"/>
        <v>1192073</v>
      </c>
      <c r="E85" s="11">
        <f t="shared" si="9"/>
        <v>239063.70833333326</v>
      </c>
      <c r="F85" s="11">
        <f t="shared" si="9"/>
        <v>96274.708333333256</v>
      </c>
      <c r="G85" s="11">
        <f t="shared" si="10"/>
        <v>57151456642.08503</v>
      </c>
      <c r="H85" s="12">
        <f t="shared" si="11"/>
        <v>23015788792.876709</v>
      </c>
    </row>
    <row r="86" spans="2:8" ht="15" x14ac:dyDescent="0.25">
      <c r="B86" s="1">
        <v>40817</v>
      </c>
      <c r="C86" s="15">
        <v>1843640</v>
      </c>
      <c r="D86" s="13">
        <f t="shared" si="12"/>
        <v>880271</v>
      </c>
      <c r="E86" s="11">
        <f t="shared" si="9"/>
        <v>747841.70833333326</v>
      </c>
      <c r="F86" s="11">
        <f t="shared" si="9"/>
        <v>-215527.29166666674</v>
      </c>
      <c r="G86" s="11">
        <f t="shared" si="10"/>
        <v>559267220722.91833</v>
      </c>
      <c r="H86" s="12">
        <f t="shared" si="11"/>
        <v>-161180297992.45663</v>
      </c>
    </row>
    <row r="87" spans="2:8" ht="15" x14ac:dyDescent="0.25">
      <c r="B87" s="1">
        <v>40848</v>
      </c>
      <c r="C87" s="15">
        <v>1081329</v>
      </c>
      <c r="D87" s="13">
        <f t="shared" si="12"/>
        <v>1950547</v>
      </c>
      <c r="E87" s="11">
        <f t="shared" si="9"/>
        <v>-14469.291666666744</v>
      </c>
      <c r="F87" s="11">
        <f t="shared" si="9"/>
        <v>854748.70833333326</v>
      </c>
      <c r="G87" s="11">
        <f t="shared" si="10"/>
        <v>209360401.33507168</v>
      </c>
      <c r="H87" s="12">
        <f t="shared" si="11"/>
        <v>-12367608362.581663</v>
      </c>
    </row>
    <row r="88" spans="2:8" ht="15" x14ac:dyDescent="0.25">
      <c r="B88" s="1">
        <v>40878</v>
      </c>
      <c r="C88" s="15">
        <v>815774</v>
      </c>
      <c r="D88" s="13">
        <f t="shared" si="12"/>
        <v>1334862</v>
      </c>
      <c r="E88" s="11">
        <f t="shared" si="9"/>
        <v>-280024.29166666674</v>
      </c>
      <c r="F88" s="11">
        <f t="shared" si="9"/>
        <v>239063.70833333326</v>
      </c>
      <c r="G88" s="11">
        <f t="shared" si="10"/>
        <v>78413603923.418442</v>
      </c>
      <c r="H88" s="12">
        <f t="shared" si="11"/>
        <v>-66943645589.24826</v>
      </c>
    </row>
    <row r="89" spans="2:8" ht="15" x14ac:dyDescent="0.25">
      <c r="B89" s="1">
        <v>40909</v>
      </c>
      <c r="C89" s="15">
        <v>957896</v>
      </c>
      <c r="D89" s="13">
        <f t="shared" si="12"/>
        <v>1843640</v>
      </c>
      <c r="E89" s="11">
        <f t="shared" si="9"/>
        <v>-137902.29166666674</v>
      </c>
      <c r="F89" s="11">
        <f t="shared" si="9"/>
        <v>747841.70833333326</v>
      </c>
      <c r="G89" s="11">
        <f t="shared" si="10"/>
        <v>19017042046.918423</v>
      </c>
      <c r="H89" s="12">
        <f t="shared" si="11"/>
        <v>-103129085383.08165</v>
      </c>
    </row>
    <row r="90" spans="2:8" ht="15" x14ac:dyDescent="0.25">
      <c r="B90" s="1">
        <v>40940</v>
      </c>
      <c r="C90" s="15">
        <v>991374</v>
      </c>
      <c r="D90" s="13">
        <f t="shared" si="12"/>
        <v>1081329</v>
      </c>
      <c r="E90" s="11">
        <f t="shared" si="9"/>
        <v>-104424.29166666674</v>
      </c>
      <c r="F90" s="11">
        <f t="shared" si="9"/>
        <v>-14469.291666666744</v>
      </c>
      <c r="G90" s="11">
        <f t="shared" si="10"/>
        <v>10904432690.085085</v>
      </c>
      <c r="H90" s="12">
        <f t="shared" si="11"/>
        <v>1510945533.2100787</v>
      </c>
    </row>
    <row r="91" spans="2:8" ht="15" x14ac:dyDescent="0.25">
      <c r="B91" s="1">
        <v>40969</v>
      </c>
      <c r="C91" s="15">
        <v>1122492</v>
      </c>
      <c r="D91" s="13">
        <f t="shared" si="12"/>
        <v>815774</v>
      </c>
      <c r="E91" s="11">
        <f t="shared" si="9"/>
        <v>26693.708333333256</v>
      </c>
      <c r="F91" s="11">
        <f t="shared" si="9"/>
        <v>-280024.29166666674</v>
      </c>
      <c r="G91" s="11">
        <f t="shared" si="10"/>
        <v>712554064.58506525</v>
      </c>
      <c r="H91" s="12">
        <f t="shared" si="11"/>
        <v>-7474886767.9982443</v>
      </c>
    </row>
    <row r="92" spans="2:8" ht="15" x14ac:dyDescent="0.25">
      <c r="B92" s="1">
        <v>41000</v>
      </c>
      <c r="C92" s="15">
        <v>1090146</v>
      </c>
      <c r="D92" s="13">
        <f t="shared" si="12"/>
        <v>957896</v>
      </c>
      <c r="E92" s="11">
        <f t="shared" si="9"/>
        <v>-5652.2916666667443</v>
      </c>
      <c r="F92" s="11">
        <f t="shared" si="9"/>
        <v>-137902.29166666674</v>
      </c>
      <c r="G92" s="11">
        <f t="shared" si="10"/>
        <v>31948401.085070323</v>
      </c>
      <c r="H92" s="12">
        <f t="shared" si="11"/>
        <v>779463974.00174725</v>
      </c>
    </row>
    <row r="93" spans="2:8" ht="15" x14ac:dyDescent="0.25">
      <c r="B93" s="1">
        <v>41030</v>
      </c>
      <c r="C93" s="15">
        <v>947611</v>
      </c>
      <c r="D93" s="13">
        <f t="shared" si="12"/>
        <v>991374</v>
      </c>
      <c r="E93" s="11">
        <f t="shared" si="9"/>
        <v>-148187.29166666674</v>
      </c>
      <c r="F93" s="11">
        <f t="shared" si="9"/>
        <v>-104424.29166666674</v>
      </c>
      <c r="G93" s="11">
        <f t="shared" si="10"/>
        <v>21959473411.501759</v>
      </c>
      <c r="H93" s="12">
        <f t="shared" si="11"/>
        <v>15474352966.293423</v>
      </c>
    </row>
    <row r="94" spans="2:8" ht="15.75" thickBot="1" x14ac:dyDescent="0.3">
      <c r="B94" s="1">
        <v>41061</v>
      </c>
      <c r="C94" s="15">
        <v>972620</v>
      </c>
      <c r="D94" s="13">
        <f t="shared" si="12"/>
        <v>1122492</v>
      </c>
      <c r="E94" s="11">
        <f t="shared" si="9"/>
        <v>-123178.29166666674</v>
      </c>
      <c r="F94" s="11">
        <f t="shared" si="9"/>
        <v>26693.708333333256</v>
      </c>
      <c r="G94" s="11">
        <f t="shared" si="10"/>
        <v>15172891537.918423</v>
      </c>
      <c r="H94" s="12">
        <f t="shared" si="11"/>
        <v>-3288085390.7482562</v>
      </c>
    </row>
    <row r="95" spans="2:8" ht="12.75" thickBot="1" x14ac:dyDescent="0.25">
      <c r="B95" s="16" t="s">
        <v>4</v>
      </c>
      <c r="C95" s="15">
        <f>AVERAGE(C71:C94)</f>
        <v>1095798.2916666667</v>
      </c>
      <c r="D95" s="15"/>
      <c r="E95" s="11"/>
      <c r="F95" s="11"/>
      <c r="G95" s="17">
        <f>SUM(G71:G94)</f>
        <v>2438962833828.958</v>
      </c>
      <c r="H95" s="17">
        <f>SUM(H72:H94)</f>
        <v>-2144217955.0886493</v>
      </c>
    </row>
    <row r="96" spans="2:8" ht="12.75" thickBot="1" x14ac:dyDescent="0.25">
      <c r="C96" s="18"/>
      <c r="D96" s="18"/>
      <c r="E96" s="18"/>
      <c r="F96" s="18"/>
      <c r="G96" s="18"/>
      <c r="H96" s="18"/>
    </row>
    <row r="97" spans="2:12" ht="12.75" thickBot="1" x14ac:dyDescent="0.25">
      <c r="C97" s="18"/>
      <c r="D97" s="18"/>
      <c r="G97" s="19" t="s">
        <v>7</v>
      </c>
      <c r="H97" s="20">
        <f>H95/G95</f>
        <v>-8.791515497275598E-4</v>
      </c>
    </row>
    <row r="101" spans="2:12" ht="12.75" thickBot="1" x14ac:dyDescent="0.25">
      <c r="E101" s="5"/>
      <c r="F101" s="6"/>
      <c r="G101" s="6"/>
      <c r="H101" s="5"/>
    </row>
    <row r="102" spans="2:12" ht="27" customHeight="1" thickBot="1" x14ac:dyDescent="0.25">
      <c r="B102" s="27" t="s">
        <v>3</v>
      </c>
      <c r="C102" s="9"/>
      <c r="D102" s="9"/>
      <c r="E102" s="9"/>
      <c r="F102" s="9"/>
      <c r="G102" s="9"/>
      <c r="H102" s="10"/>
    </row>
    <row r="103" spans="2:12" ht="15" x14ac:dyDescent="0.25">
      <c r="B103" s="1">
        <v>40360</v>
      </c>
      <c r="C103" s="15">
        <v>945775</v>
      </c>
      <c r="D103" s="21"/>
      <c r="E103" s="22">
        <f t="shared" ref="E103:F126" si="13">C103-$C$31</f>
        <v>-150023.29166666674</v>
      </c>
      <c r="F103" s="22"/>
      <c r="G103" s="22">
        <f>E103^2</f>
        <v>22506988042.501759</v>
      </c>
      <c r="H103" s="23"/>
    </row>
    <row r="104" spans="2:12" ht="15" x14ac:dyDescent="0.25">
      <c r="B104" s="1">
        <v>40391</v>
      </c>
      <c r="C104" s="15">
        <v>1261190</v>
      </c>
      <c r="D104" s="13"/>
      <c r="E104" s="11">
        <f t="shared" si="13"/>
        <v>165391.70833333326</v>
      </c>
      <c r="F104" s="11"/>
      <c r="G104" s="11">
        <f t="shared" ref="G104:G126" si="14">E104^2</f>
        <v>27354417185.418377</v>
      </c>
      <c r="H104" s="12"/>
    </row>
    <row r="105" spans="2:12" ht="15" x14ac:dyDescent="0.25">
      <c r="B105" s="1">
        <v>40422</v>
      </c>
      <c r="C105" s="15">
        <v>692561</v>
      </c>
      <c r="D105" s="13"/>
      <c r="E105" s="11">
        <f t="shared" si="13"/>
        <v>-403237.29166666674</v>
      </c>
      <c r="F105" s="11"/>
      <c r="G105" s="11">
        <f t="shared" si="14"/>
        <v>162600313390.66846</v>
      </c>
      <c r="H105" s="12"/>
    </row>
    <row r="106" spans="2:12" ht="15" x14ac:dyDescent="0.25">
      <c r="B106" s="1">
        <v>40452</v>
      </c>
      <c r="C106" s="15">
        <v>1218357</v>
      </c>
      <c r="D106" s="13"/>
      <c r="E106" s="11">
        <f t="shared" si="13"/>
        <v>122558.70833333326</v>
      </c>
      <c r="F106" s="11"/>
      <c r="G106" s="11">
        <f t="shared" si="14"/>
        <v>15020636988.335051</v>
      </c>
      <c r="H106" s="12"/>
    </row>
    <row r="107" spans="2:12" ht="15" x14ac:dyDescent="0.25">
      <c r="B107" s="1">
        <v>40483</v>
      </c>
      <c r="C107" s="15">
        <v>917663</v>
      </c>
      <c r="D107" s="15">
        <f>+C103</f>
        <v>945775</v>
      </c>
      <c r="E107" s="11">
        <f t="shared" si="13"/>
        <v>-178135.29166666674</v>
      </c>
      <c r="F107" s="11">
        <f t="shared" si="13"/>
        <v>-150023.29166666674</v>
      </c>
      <c r="G107" s="11">
        <f t="shared" si="14"/>
        <v>31732182137.16843</v>
      </c>
      <c r="H107" s="12">
        <f t="shared" ref="H107:H126" si="15">E107*F107</f>
        <v>26724442817.835094</v>
      </c>
    </row>
    <row r="108" spans="2:12" ht="15" x14ac:dyDescent="0.25">
      <c r="B108" s="1">
        <v>40513</v>
      </c>
      <c r="C108" s="15">
        <v>352300</v>
      </c>
      <c r="D108" s="15">
        <f t="shared" ref="D108:D125" si="16">+C104</f>
        <v>1261190</v>
      </c>
      <c r="E108" s="11">
        <f t="shared" si="13"/>
        <v>-743498.29166666674</v>
      </c>
      <c r="F108" s="11">
        <f t="shared" si="13"/>
        <v>165391.70833333326</v>
      </c>
      <c r="G108" s="11">
        <f t="shared" si="14"/>
        <v>552789709711.25183</v>
      </c>
      <c r="H108" s="12">
        <f t="shared" si="15"/>
        <v>-122968452601.66489</v>
      </c>
    </row>
    <row r="109" spans="2:12" ht="15" x14ac:dyDescent="0.25">
      <c r="B109" s="1">
        <v>40544</v>
      </c>
      <c r="C109" s="15">
        <v>1284054</v>
      </c>
      <c r="D109" s="15">
        <f t="shared" si="16"/>
        <v>692561</v>
      </c>
      <c r="E109" s="11">
        <f t="shared" si="13"/>
        <v>188255.70833333326</v>
      </c>
      <c r="F109" s="11">
        <f t="shared" si="13"/>
        <v>-403237.29166666674</v>
      </c>
      <c r="G109" s="11">
        <f t="shared" si="14"/>
        <v>35440211720.085037</v>
      </c>
      <c r="H109" s="12">
        <f t="shared" si="15"/>
        <v>-75911721969.123245</v>
      </c>
      <c r="J109" s="14"/>
      <c r="K109" s="14"/>
      <c r="L109" s="14"/>
    </row>
    <row r="110" spans="2:12" ht="15" x14ac:dyDescent="0.25">
      <c r="B110" s="1">
        <v>40575</v>
      </c>
      <c r="C110" s="15">
        <v>972411</v>
      </c>
      <c r="D110" s="15">
        <f t="shared" si="16"/>
        <v>1218357</v>
      </c>
      <c r="E110" s="11">
        <f t="shared" si="13"/>
        <v>-123387.29166666674</v>
      </c>
      <c r="F110" s="11">
        <f t="shared" si="13"/>
        <v>122558.70833333326</v>
      </c>
      <c r="G110" s="11">
        <f t="shared" si="14"/>
        <v>15224423744.835089</v>
      </c>
      <c r="H110" s="12">
        <f t="shared" si="15"/>
        <v>-15122187091.41493</v>
      </c>
    </row>
    <row r="111" spans="2:12" ht="15" x14ac:dyDescent="0.25">
      <c r="B111" s="1">
        <v>40603</v>
      </c>
      <c r="C111" s="15">
        <v>1206077</v>
      </c>
      <c r="D111" s="15">
        <f t="shared" si="16"/>
        <v>917663</v>
      </c>
      <c r="E111" s="11">
        <f t="shared" si="13"/>
        <v>110278.70833333326</v>
      </c>
      <c r="F111" s="11">
        <f t="shared" si="13"/>
        <v>-178135.29166666674</v>
      </c>
      <c r="G111" s="11">
        <f t="shared" si="14"/>
        <v>12161393511.668386</v>
      </c>
      <c r="H111" s="12">
        <f t="shared" si="15"/>
        <v>-19644529873.581593</v>
      </c>
    </row>
    <row r="112" spans="2:12" ht="15" x14ac:dyDescent="0.25">
      <c r="B112" s="1">
        <v>40634</v>
      </c>
      <c r="C112" s="15">
        <v>1056456</v>
      </c>
      <c r="D112" s="15">
        <f t="shared" si="16"/>
        <v>352300</v>
      </c>
      <c r="E112" s="11">
        <f t="shared" si="13"/>
        <v>-39342.291666666744</v>
      </c>
      <c r="F112" s="11">
        <f t="shared" si="13"/>
        <v>-743498.29166666674</v>
      </c>
      <c r="G112" s="11">
        <f t="shared" si="14"/>
        <v>1547815913.5850756</v>
      </c>
      <c r="H112" s="12">
        <f t="shared" si="15"/>
        <v>29250926644.418465</v>
      </c>
    </row>
    <row r="113" spans="2:8" ht="15" x14ac:dyDescent="0.25">
      <c r="B113" s="1">
        <v>40664</v>
      </c>
      <c r="C113" s="15">
        <v>1211680</v>
      </c>
      <c r="D113" s="15">
        <f t="shared" si="16"/>
        <v>1284054</v>
      </c>
      <c r="E113" s="11">
        <f t="shared" si="13"/>
        <v>115881.70833333326</v>
      </c>
      <c r="F113" s="11">
        <f t="shared" si="13"/>
        <v>188255.70833333326</v>
      </c>
      <c r="G113" s="11">
        <f t="shared" si="14"/>
        <v>13428570326.251719</v>
      </c>
      <c r="H113" s="12">
        <f t="shared" si="15"/>
        <v>21815393085.168381</v>
      </c>
    </row>
    <row r="114" spans="2:8" ht="15" x14ac:dyDescent="0.25">
      <c r="B114" s="1">
        <v>40695</v>
      </c>
      <c r="C114" s="15">
        <v>1192073</v>
      </c>
      <c r="D114" s="15">
        <f t="shared" si="16"/>
        <v>972411</v>
      </c>
      <c r="E114" s="11">
        <f t="shared" si="13"/>
        <v>96274.708333333256</v>
      </c>
      <c r="F114" s="11">
        <f t="shared" si="13"/>
        <v>-123387.29166666674</v>
      </c>
      <c r="G114" s="11">
        <f t="shared" si="14"/>
        <v>9268819464.6683884</v>
      </c>
      <c r="H114" s="12">
        <f t="shared" si="15"/>
        <v>-11879075517.248262</v>
      </c>
    </row>
    <row r="115" spans="2:8" ht="15" x14ac:dyDescent="0.25">
      <c r="B115" s="1">
        <v>40725</v>
      </c>
      <c r="C115" s="15">
        <v>880271</v>
      </c>
      <c r="D115" s="15">
        <f t="shared" si="16"/>
        <v>1206077</v>
      </c>
      <c r="E115" s="11">
        <f t="shared" si="13"/>
        <v>-215527.29166666674</v>
      </c>
      <c r="F115" s="11">
        <f t="shared" si="13"/>
        <v>110278.70833333326</v>
      </c>
      <c r="G115" s="11">
        <f t="shared" si="14"/>
        <v>46452013453.168434</v>
      </c>
      <c r="H115" s="12">
        <f t="shared" si="15"/>
        <v>-23768071335.581589</v>
      </c>
    </row>
    <row r="116" spans="2:8" ht="15" x14ac:dyDescent="0.25">
      <c r="B116" s="1">
        <v>40756</v>
      </c>
      <c r="C116" s="15">
        <v>1950547</v>
      </c>
      <c r="D116" s="15">
        <f t="shared" si="16"/>
        <v>1056456</v>
      </c>
      <c r="E116" s="11">
        <f t="shared" si="13"/>
        <v>854748.70833333326</v>
      </c>
      <c r="F116" s="11">
        <f t="shared" si="13"/>
        <v>-39342.291666666744</v>
      </c>
      <c r="G116" s="11">
        <f t="shared" si="14"/>
        <v>730595354397.50159</v>
      </c>
      <c r="H116" s="12">
        <f t="shared" si="15"/>
        <v>-33627772984.956661</v>
      </c>
    </row>
    <row r="117" spans="2:8" ht="15" x14ac:dyDescent="0.25">
      <c r="B117" s="1">
        <v>40787</v>
      </c>
      <c r="C117" s="15">
        <v>1334862</v>
      </c>
      <c r="D117" s="15">
        <f t="shared" si="16"/>
        <v>1211680</v>
      </c>
      <c r="E117" s="11">
        <f t="shared" si="13"/>
        <v>239063.70833333326</v>
      </c>
      <c r="F117" s="11">
        <f t="shared" si="13"/>
        <v>115881.70833333326</v>
      </c>
      <c r="G117" s="11">
        <f t="shared" si="14"/>
        <v>57151456642.08503</v>
      </c>
      <c r="H117" s="12">
        <f t="shared" si="15"/>
        <v>27703110922.168377</v>
      </c>
    </row>
    <row r="118" spans="2:8" ht="15" x14ac:dyDescent="0.25">
      <c r="B118" s="1">
        <v>40817</v>
      </c>
      <c r="C118" s="15">
        <v>1843640</v>
      </c>
      <c r="D118" s="15">
        <f t="shared" si="16"/>
        <v>1192073</v>
      </c>
      <c r="E118" s="11">
        <f t="shared" si="13"/>
        <v>747841.70833333326</v>
      </c>
      <c r="F118" s="11">
        <f t="shared" si="13"/>
        <v>96274.708333333256</v>
      </c>
      <c r="G118" s="11">
        <f t="shared" si="14"/>
        <v>559267220722.91833</v>
      </c>
      <c r="H118" s="12">
        <f t="shared" si="15"/>
        <v>71998242349.293335</v>
      </c>
    </row>
    <row r="119" spans="2:8" ht="15" x14ac:dyDescent="0.25">
      <c r="B119" s="1">
        <v>40848</v>
      </c>
      <c r="C119" s="15">
        <v>1081329</v>
      </c>
      <c r="D119" s="15">
        <f t="shared" si="16"/>
        <v>880271</v>
      </c>
      <c r="E119" s="11">
        <f t="shared" si="13"/>
        <v>-14469.291666666744</v>
      </c>
      <c r="F119" s="11">
        <f t="shared" si="13"/>
        <v>-215527.29166666674</v>
      </c>
      <c r="G119" s="11">
        <f t="shared" si="14"/>
        <v>209360401.33507168</v>
      </c>
      <c r="H119" s="12">
        <f t="shared" si="15"/>
        <v>3118527245.2517538</v>
      </c>
    </row>
    <row r="120" spans="2:8" ht="15" x14ac:dyDescent="0.25">
      <c r="B120" s="1">
        <v>40878</v>
      </c>
      <c r="C120" s="15">
        <v>815774</v>
      </c>
      <c r="D120" s="15">
        <f t="shared" si="16"/>
        <v>1950547</v>
      </c>
      <c r="E120" s="11">
        <f t="shared" si="13"/>
        <v>-280024.29166666674</v>
      </c>
      <c r="F120" s="11">
        <f t="shared" si="13"/>
        <v>854748.70833333326</v>
      </c>
      <c r="G120" s="11">
        <f t="shared" si="14"/>
        <v>78413603923.418442</v>
      </c>
      <c r="H120" s="12">
        <f t="shared" si="15"/>
        <v>-239350401604.03998</v>
      </c>
    </row>
    <row r="121" spans="2:8" ht="15" x14ac:dyDescent="0.25">
      <c r="B121" s="1">
        <v>40909</v>
      </c>
      <c r="C121" s="15">
        <v>957896</v>
      </c>
      <c r="D121" s="15">
        <f t="shared" si="16"/>
        <v>1334862</v>
      </c>
      <c r="E121" s="11">
        <f t="shared" si="13"/>
        <v>-137902.29166666674</v>
      </c>
      <c r="F121" s="11">
        <f t="shared" si="13"/>
        <v>239063.70833333326</v>
      </c>
      <c r="G121" s="11">
        <f t="shared" si="14"/>
        <v>19017042046.918423</v>
      </c>
      <c r="H121" s="12">
        <f t="shared" si="15"/>
        <v>-32967433233.498272</v>
      </c>
    </row>
    <row r="122" spans="2:8" ht="15" x14ac:dyDescent="0.25">
      <c r="B122" s="1">
        <v>40940</v>
      </c>
      <c r="C122" s="15">
        <v>991374</v>
      </c>
      <c r="D122" s="15">
        <f t="shared" si="16"/>
        <v>1843640</v>
      </c>
      <c r="E122" s="11">
        <f t="shared" si="13"/>
        <v>-104424.29166666674</v>
      </c>
      <c r="F122" s="11">
        <f t="shared" si="13"/>
        <v>747841.70833333326</v>
      </c>
      <c r="G122" s="11">
        <f t="shared" si="14"/>
        <v>10904432690.085085</v>
      </c>
      <c r="H122" s="12">
        <f t="shared" si="15"/>
        <v>-78092840671.498306</v>
      </c>
    </row>
    <row r="123" spans="2:8" ht="15" x14ac:dyDescent="0.25">
      <c r="B123" s="1">
        <v>40969</v>
      </c>
      <c r="C123" s="15">
        <v>1122492</v>
      </c>
      <c r="D123" s="15">
        <f t="shared" si="16"/>
        <v>1081329</v>
      </c>
      <c r="E123" s="11">
        <f t="shared" si="13"/>
        <v>26693.708333333256</v>
      </c>
      <c r="F123" s="11">
        <f t="shared" si="13"/>
        <v>-14469.291666666744</v>
      </c>
      <c r="G123" s="11">
        <f t="shared" si="14"/>
        <v>712554064.58506525</v>
      </c>
      <c r="H123" s="12">
        <f t="shared" si="15"/>
        <v>-386239051.53993148</v>
      </c>
    </row>
    <row r="124" spans="2:8" ht="15" x14ac:dyDescent="0.25">
      <c r="B124" s="1">
        <v>41000</v>
      </c>
      <c r="C124" s="15">
        <v>1090146</v>
      </c>
      <c r="D124" s="15">
        <f t="shared" si="16"/>
        <v>815774</v>
      </c>
      <c r="E124" s="11">
        <f t="shared" si="13"/>
        <v>-5652.2916666667443</v>
      </c>
      <c r="F124" s="11">
        <f t="shared" si="13"/>
        <v>-280024.29166666674</v>
      </c>
      <c r="G124" s="11">
        <f t="shared" si="14"/>
        <v>31948401.085070323</v>
      </c>
      <c r="H124" s="12">
        <f t="shared" si="15"/>
        <v>1582778970.2517583</v>
      </c>
    </row>
    <row r="125" spans="2:8" ht="15" x14ac:dyDescent="0.25">
      <c r="B125" s="1">
        <v>41030</v>
      </c>
      <c r="C125" s="15">
        <v>947611</v>
      </c>
      <c r="D125" s="15">
        <f t="shared" si="16"/>
        <v>957896</v>
      </c>
      <c r="E125" s="11">
        <f t="shared" si="13"/>
        <v>-148187.29166666674</v>
      </c>
      <c r="F125" s="11">
        <f t="shared" si="13"/>
        <v>-137902.29166666674</v>
      </c>
      <c r="G125" s="11">
        <f t="shared" si="14"/>
        <v>21959473411.501759</v>
      </c>
      <c r="H125" s="12">
        <f t="shared" si="15"/>
        <v>20435367116.710091</v>
      </c>
    </row>
    <row r="126" spans="2:8" ht="15.75" thickBot="1" x14ac:dyDescent="0.3">
      <c r="B126" s="1">
        <v>41061</v>
      </c>
      <c r="C126" s="15">
        <v>972620</v>
      </c>
      <c r="D126" s="15">
        <f>+C122</f>
        <v>991374</v>
      </c>
      <c r="E126" s="11">
        <f t="shared" si="13"/>
        <v>-123178.29166666674</v>
      </c>
      <c r="F126" s="11">
        <f t="shared" si="13"/>
        <v>-104424.29166666674</v>
      </c>
      <c r="G126" s="11">
        <f t="shared" si="14"/>
        <v>15172891537.918423</v>
      </c>
      <c r="H126" s="12">
        <f t="shared" si="15"/>
        <v>12862805856.001753</v>
      </c>
    </row>
    <row r="127" spans="2:8" ht="12.75" thickBot="1" x14ac:dyDescent="0.25">
      <c r="B127" s="16" t="s">
        <v>4</v>
      </c>
      <c r="C127" s="15">
        <f>AVERAGE(C103:C126)</f>
        <v>1095798.2916666667</v>
      </c>
      <c r="D127" s="15"/>
      <c r="E127" s="11"/>
      <c r="F127" s="11"/>
      <c r="G127" s="17">
        <f>SUM(G103:G126)</f>
        <v>2438962833828.958</v>
      </c>
      <c r="H127" s="17">
        <f>SUM(H104:H126)</f>
        <v>-438227130927.04865</v>
      </c>
    </row>
    <row r="128" spans="2:8" ht="12.75" thickBot="1" x14ac:dyDescent="0.25">
      <c r="C128" s="18"/>
      <c r="D128" s="18"/>
      <c r="E128" s="18"/>
      <c r="F128" s="18"/>
      <c r="G128" s="18"/>
      <c r="H128" s="18"/>
    </row>
    <row r="129" spans="2:8" ht="12.75" thickBot="1" x14ac:dyDescent="0.25">
      <c r="C129" s="18"/>
      <c r="D129" s="18"/>
      <c r="G129" s="19" t="s">
        <v>8</v>
      </c>
      <c r="H129" s="20">
        <f>H127/G127</f>
        <v>-0.17967765840821381</v>
      </c>
    </row>
    <row r="132" spans="2:8" x14ac:dyDescent="0.2">
      <c r="B132" s="4" t="s">
        <v>9</v>
      </c>
    </row>
    <row r="133" spans="2:8" ht="12.75" thickBot="1" x14ac:dyDescent="0.25"/>
    <row r="134" spans="2:8" x14ac:dyDescent="0.2">
      <c r="B134" s="24" t="s">
        <v>10</v>
      </c>
      <c r="C134" s="3">
        <f>H33</f>
        <v>1.4633974832332877E-2</v>
      </c>
      <c r="D134" s="3" t="s">
        <v>11</v>
      </c>
    </row>
    <row r="135" spans="2:8" x14ac:dyDescent="0.2">
      <c r="B135" s="25" t="s">
        <v>12</v>
      </c>
      <c r="C135" s="3">
        <f>H65</f>
        <v>0.2506409764988482</v>
      </c>
      <c r="D135" s="3" t="s">
        <v>13</v>
      </c>
    </row>
    <row r="136" spans="2:8" x14ac:dyDescent="0.2">
      <c r="B136" s="25" t="s">
        <v>14</v>
      </c>
      <c r="C136" s="3">
        <f>H97</f>
        <v>-8.791515497275598E-4</v>
      </c>
    </row>
    <row r="137" spans="2:8" ht="12.75" thickBot="1" x14ac:dyDescent="0.25">
      <c r="B137" s="26" t="s">
        <v>15</v>
      </c>
      <c r="C137" s="3">
        <f>H129</f>
        <v>-0.17967765840821381</v>
      </c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4097" r:id="rId4">
          <objectPr defaultSize="0" autoPict="0" r:id="rId5">
            <anchor moveWithCells="1" sizeWithCells="1">
              <from>
                <xdr:col>4</xdr:col>
                <xdr:colOff>295275</xdr:colOff>
                <xdr:row>5</xdr:row>
                <xdr:rowOff>38100</xdr:rowOff>
              </from>
              <to>
                <xdr:col>4</xdr:col>
                <xdr:colOff>704850</xdr:colOff>
                <xdr:row>5</xdr:row>
                <xdr:rowOff>295275</xdr:rowOff>
              </to>
            </anchor>
          </objectPr>
        </oleObject>
      </mc:Choice>
      <mc:Fallback>
        <oleObject progId="Equation.3" shapeId="4097" r:id="rId4"/>
      </mc:Fallback>
    </mc:AlternateContent>
    <mc:AlternateContent xmlns:mc="http://schemas.openxmlformats.org/markup-compatibility/2006">
      <mc:Choice Requires="x14">
        <oleObject progId="Equation.3" shapeId="4098" r:id="rId6">
          <objectPr defaultSize="0" autoPict="0" r:id="rId7">
            <anchor moveWithCells="1" sizeWithCells="1">
              <from>
                <xdr:col>3</xdr:col>
                <xdr:colOff>390525</xdr:colOff>
                <xdr:row>5</xdr:row>
                <xdr:rowOff>57150</xdr:rowOff>
              </from>
              <to>
                <xdr:col>3</xdr:col>
                <xdr:colOff>619125</xdr:colOff>
                <xdr:row>5</xdr:row>
                <xdr:rowOff>285750</xdr:rowOff>
              </to>
            </anchor>
          </objectPr>
        </oleObject>
      </mc:Choice>
      <mc:Fallback>
        <oleObject progId="Equation.3" shapeId="4098" r:id="rId6"/>
      </mc:Fallback>
    </mc:AlternateContent>
    <mc:AlternateContent xmlns:mc="http://schemas.openxmlformats.org/markup-compatibility/2006">
      <mc:Choice Requires="x14">
        <oleObject progId="Equation.3" shapeId="4099" r:id="rId8">
          <objectPr defaultSize="0" autoPict="0" r:id="rId9">
            <anchor moveWithCells="1" sizeWithCells="1">
              <from>
                <xdr:col>2</xdr:col>
                <xdr:colOff>419100</xdr:colOff>
                <xdr:row>5</xdr:row>
                <xdr:rowOff>57150</xdr:rowOff>
              </from>
              <to>
                <xdr:col>2</xdr:col>
                <xdr:colOff>571500</xdr:colOff>
                <xdr:row>5</xdr:row>
                <xdr:rowOff>285750</xdr:rowOff>
              </to>
            </anchor>
          </objectPr>
        </oleObject>
      </mc:Choice>
      <mc:Fallback>
        <oleObject progId="Equation.3" shapeId="4099" r:id="rId8"/>
      </mc:Fallback>
    </mc:AlternateContent>
    <mc:AlternateContent xmlns:mc="http://schemas.openxmlformats.org/markup-compatibility/2006">
      <mc:Choice Requires="x14">
        <oleObject progId="Equation.3" shapeId="4100" r:id="rId10">
          <objectPr defaultSize="0" autoPict="0" r:id="rId11">
            <anchor moveWithCells="1" sizeWithCells="1">
              <from>
                <xdr:col>5</xdr:col>
                <xdr:colOff>266700</xdr:colOff>
                <xdr:row>5</xdr:row>
                <xdr:rowOff>38100</xdr:rowOff>
              </from>
              <to>
                <xdr:col>5</xdr:col>
                <xdr:colOff>733425</xdr:colOff>
                <xdr:row>5</xdr:row>
                <xdr:rowOff>295275</xdr:rowOff>
              </to>
            </anchor>
          </objectPr>
        </oleObject>
      </mc:Choice>
      <mc:Fallback>
        <oleObject progId="Equation.3" shapeId="4100" r:id="rId10"/>
      </mc:Fallback>
    </mc:AlternateContent>
    <mc:AlternateContent xmlns:mc="http://schemas.openxmlformats.org/markup-compatibility/2006">
      <mc:Choice Requires="x14">
        <oleObject progId="Equation.3" shapeId="4101" r:id="rId12">
          <objectPr defaultSize="0" autoPict="0" r:id="rId13">
            <anchor moveWithCells="1" sizeWithCells="1">
              <from>
                <xdr:col>6</xdr:col>
                <xdr:colOff>133350</xdr:colOff>
                <xdr:row>5</xdr:row>
                <xdr:rowOff>38100</xdr:rowOff>
              </from>
              <to>
                <xdr:col>6</xdr:col>
                <xdr:colOff>695325</xdr:colOff>
                <xdr:row>5</xdr:row>
                <xdr:rowOff>295275</xdr:rowOff>
              </to>
            </anchor>
          </objectPr>
        </oleObject>
      </mc:Choice>
      <mc:Fallback>
        <oleObject progId="Equation.3" shapeId="4101" r:id="rId12"/>
      </mc:Fallback>
    </mc:AlternateContent>
    <mc:AlternateContent xmlns:mc="http://schemas.openxmlformats.org/markup-compatibility/2006">
      <mc:Choice Requires="x14">
        <oleObject progId="Equation.3" shapeId="4102" r:id="rId14">
          <objectPr defaultSize="0" autoPict="0" r:id="rId15">
            <anchor moveWithCells="1" sizeWithCells="1">
              <from>
                <xdr:col>7</xdr:col>
                <xdr:colOff>190500</xdr:colOff>
                <xdr:row>5</xdr:row>
                <xdr:rowOff>38100</xdr:rowOff>
              </from>
              <to>
                <xdr:col>7</xdr:col>
                <xdr:colOff>1343025</xdr:colOff>
                <xdr:row>5</xdr:row>
                <xdr:rowOff>295275</xdr:rowOff>
              </to>
            </anchor>
          </objectPr>
        </oleObject>
      </mc:Choice>
      <mc:Fallback>
        <oleObject progId="Equation.3" shapeId="4102" r:id="rId14"/>
      </mc:Fallback>
    </mc:AlternateContent>
    <mc:AlternateContent xmlns:mc="http://schemas.openxmlformats.org/markup-compatibility/2006">
      <mc:Choice Requires="x14">
        <oleObject progId="Equation.3" shapeId="4103" r:id="rId16">
          <objectPr defaultSize="0" autoPict="0" r:id="rId5">
            <anchor moveWithCells="1" sizeWithCells="1">
              <from>
                <xdr:col>4</xdr:col>
                <xdr:colOff>257175</xdr:colOff>
                <xdr:row>37</xdr:row>
                <xdr:rowOff>19050</xdr:rowOff>
              </from>
              <to>
                <xdr:col>4</xdr:col>
                <xdr:colOff>666750</xdr:colOff>
                <xdr:row>37</xdr:row>
                <xdr:rowOff>276225</xdr:rowOff>
              </to>
            </anchor>
          </objectPr>
        </oleObject>
      </mc:Choice>
      <mc:Fallback>
        <oleObject progId="Equation.3" shapeId="4103" r:id="rId16"/>
      </mc:Fallback>
    </mc:AlternateContent>
    <mc:AlternateContent xmlns:mc="http://schemas.openxmlformats.org/markup-compatibility/2006">
      <mc:Choice Requires="x14">
        <oleObject progId="Equation.3" shapeId="4104" r:id="rId17">
          <objectPr defaultSize="0" autoPict="0" r:id="rId9">
            <anchor moveWithCells="1" sizeWithCells="1">
              <from>
                <xdr:col>2</xdr:col>
                <xdr:colOff>381000</xdr:colOff>
                <xdr:row>37</xdr:row>
                <xdr:rowOff>38100</xdr:rowOff>
              </from>
              <to>
                <xdr:col>2</xdr:col>
                <xdr:colOff>533400</xdr:colOff>
                <xdr:row>37</xdr:row>
                <xdr:rowOff>266700</xdr:rowOff>
              </to>
            </anchor>
          </objectPr>
        </oleObject>
      </mc:Choice>
      <mc:Fallback>
        <oleObject progId="Equation.3" shapeId="4104" r:id="rId17"/>
      </mc:Fallback>
    </mc:AlternateContent>
    <mc:AlternateContent xmlns:mc="http://schemas.openxmlformats.org/markup-compatibility/2006">
      <mc:Choice Requires="x14">
        <oleObject progId="Equation.3" shapeId="4105" r:id="rId18">
          <objectPr defaultSize="0" autoPict="0" r:id="rId13">
            <anchor moveWithCells="1" sizeWithCells="1">
              <from>
                <xdr:col>6</xdr:col>
                <xdr:colOff>104775</xdr:colOff>
                <xdr:row>37</xdr:row>
                <xdr:rowOff>19050</xdr:rowOff>
              </from>
              <to>
                <xdr:col>6</xdr:col>
                <xdr:colOff>666750</xdr:colOff>
                <xdr:row>37</xdr:row>
                <xdr:rowOff>276225</xdr:rowOff>
              </to>
            </anchor>
          </objectPr>
        </oleObject>
      </mc:Choice>
      <mc:Fallback>
        <oleObject progId="Equation.3" shapeId="4105" r:id="rId18"/>
      </mc:Fallback>
    </mc:AlternateContent>
    <mc:AlternateContent xmlns:mc="http://schemas.openxmlformats.org/markup-compatibility/2006">
      <mc:Choice Requires="x14">
        <oleObject progId="Equation.3" shapeId="4106" r:id="rId19">
          <objectPr defaultSize="0" autoPict="0" r:id="rId20">
            <anchor moveWithCells="1" sizeWithCells="1">
              <from>
                <xdr:col>3</xdr:col>
                <xdr:colOff>390525</xdr:colOff>
                <xdr:row>37</xdr:row>
                <xdr:rowOff>47625</xdr:rowOff>
              </from>
              <to>
                <xdr:col>3</xdr:col>
                <xdr:colOff>628650</xdr:colOff>
                <xdr:row>37</xdr:row>
                <xdr:rowOff>276225</xdr:rowOff>
              </to>
            </anchor>
          </objectPr>
        </oleObject>
      </mc:Choice>
      <mc:Fallback>
        <oleObject progId="Equation.3" shapeId="4106" r:id="rId19"/>
      </mc:Fallback>
    </mc:AlternateContent>
    <mc:AlternateContent xmlns:mc="http://schemas.openxmlformats.org/markup-compatibility/2006">
      <mc:Choice Requires="x14">
        <oleObject progId="Equation.3" shapeId="4107" r:id="rId21">
          <objectPr defaultSize="0" autoPict="0" r:id="rId22">
            <anchor moveWithCells="1" sizeWithCells="1">
              <from>
                <xdr:col>5</xdr:col>
                <xdr:colOff>200025</xdr:colOff>
                <xdr:row>37</xdr:row>
                <xdr:rowOff>19050</xdr:rowOff>
              </from>
              <to>
                <xdr:col>5</xdr:col>
                <xdr:colOff>695325</xdr:colOff>
                <xdr:row>37</xdr:row>
                <xdr:rowOff>276225</xdr:rowOff>
              </to>
            </anchor>
          </objectPr>
        </oleObject>
      </mc:Choice>
      <mc:Fallback>
        <oleObject progId="Equation.3" shapeId="4107" r:id="rId21"/>
      </mc:Fallback>
    </mc:AlternateContent>
    <mc:AlternateContent xmlns:mc="http://schemas.openxmlformats.org/markup-compatibility/2006">
      <mc:Choice Requires="x14">
        <oleObject progId="Equation.3" shapeId="4108" r:id="rId23">
          <objectPr defaultSize="0" autoPict="0" r:id="rId24">
            <anchor moveWithCells="1" sizeWithCells="1">
              <from>
                <xdr:col>7</xdr:col>
                <xdr:colOff>142875</xdr:colOff>
                <xdr:row>37</xdr:row>
                <xdr:rowOff>38100</xdr:rowOff>
              </from>
              <to>
                <xdr:col>7</xdr:col>
                <xdr:colOff>1323975</xdr:colOff>
                <xdr:row>37</xdr:row>
                <xdr:rowOff>295275</xdr:rowOff>
              </to>
            </anchor>
          </objectPr>
        </oleObject>
      </mc:Choice>
      <mc:Fallback>
        <oleObject progId="Equation.3" shapeId="4108" r:id="rId23"/>
      </mc:Fallback>
    </mc:AlternateContent>
    <mc:AlternateContent xmlns:mc="http://schemas.openxmlformats.org/markup-compatibility/2006">
      <mc:Choice Requires="x14">
        <oleObject progId="Equation.3" shapeId="4109" r:id="rId25">
          <objectPr defaultSize="0" autoPict="0" r:id="rId5">
            <anchor moveWithCells="1" sizeWithCells="1">
              <from>
                <xdr:col>4</xdr:col>
                <xdr:colOff>276225</xdr:colOff>
                <xdr:row>69</xdr:row>
                <xdr:rowOff>9525</xdr:rowOff>
              </from>
              <to>
                <xdr:col>4</xdr:col>
                <xdr:colOff>685800</xdr:colOff>
                <xdr:row>69</xdr:row>
                <xdr:rowOff>266700</xdr:rowOff>
              </to>
            </anchor>
          </objectPr>
        </oleObject>
      </mc:Choice>
      <mc:Fallback>
        <oleObject progId="Equation.3" shapeId="4109" r:id="rId25"/>
      </mc:Fallback>
    </mc:AlternateContent>
    <mc:AlternateContent xmlns:mc="http://schemas.openxmlformats.org/markup-compatibility/2006">
      <mc:Choice Requires="x14">
        <oleObject progId="Equation.3" shapeId="4110" r:id="rId26">
          <objectPr defaultSize="0" autoPict="0" r:id="rId9">
            <anchor moveWithCells="1" sizeWithCells="1">
              <from>
                <xdr:col>2</xdr:col>
                <xdr:colOff>400050</xdr:colOff>
                <xdr:row>69</xdr:row>
                <xdr:rowOff>28575</xdr:rowOff>
              </from>
              <to>
                <xdr:col>2</xdr:col>
                <xdr:colOff>552450</xdr:colOff>
                <xdr:row>69</xdr:row>
                <xdr:rowOff>257175</xdr:rowOff>
              </to>
            </anchor>
          </objectPr>
        </oleObject>
      </mc:Choice>
      <mc:Fallback>
        <oleObject progId="Equation.3" shapeId="4110" r:id="rId26"/>
      </mc:Fallback>
    </mc:AlternateContent>
    <mc:AlternateContent xmlns:mc="http://schemas.openxmlformats.org/markup-compatibility/2006">
      <mc:Choice Requires="x14">
        <oleObject progId="Equation.3" shapeId="4111" r:id="rId27">
          <objectPr defaultSize="0" autoPict="0" r:id="rId13">
            <anchor moveWithCells="1" sizeWithCells="1">
              <from>
                <xdr:col>6</xdr:col>
                <xdr:colOff>123825</xdr:colOff>
                <xdr:row>69</xdr:row>
                <xdr:rowOff>9525</xdr:rowOff>
              </from>
              <to>
                <xdr:col>6</xdr:col>
                <xdr:colOff>685800</xdr:colOff>
                <xdr:row>69</xdr:row>
                <xdr:rowOff>266700</xdr:rowOff>
              </to>
            </anchor>
          </objectPr>
        </oleObject>
      </mc:Choice>
      <mc:Fallback>
        <oleObject progId="Equation.3" shapeId="4111" r:id="rId27"/>
      </mc:Fallback>
    </mc:AlternateContent>
    <mc:AlternateContent xmlns:mc="http://schemas.openxmlformats.org/markup-compatibility/2006">
      <mc:Choice Requires="x14">
        <oleObject progId="Equation.3" shapeId="4112" r:id="rId28">
          <objectPr defaultSize="0" autoPict="0" r:id="rId29">
            <anchor moveWithCells="1" sizeWithCells="1">
              <from>
                <xdr:col>3</xdr:col>
                <xdr:colOff>419100</xdr:colOff>
                <xdr:row>69</xdr:row>
                <xdr:rowOff>28575</xdr:rowOff>
              </from>
              <to>
                <xdr:col>3</xdr:col>
                <xdr:colOff>657225</xdr:colOff>
                <xdr:row>69</xdr:row>
                <xdr:rowOff>257175</xdr:rowOff>
              </to>
            </anchor>
          </objectPr>
        </oleObject>
      </mc:Choice>
      <mc:Fallback>
        <oleObject progId="Equation.3" shapeId="4112" r:id="rId28"/>
      </mc:Fallback>
    </mc:AlternateContent>
    <mc:AlternateContent xmlns:mc="http://schemas.openxmlformats.org/markup-compatibility/2006">
      <mc:Choice Requires="x14">
        <oleObject progId="Equation.3" shapeId="4113" r:id="rId30">
          <objectPr defaultSize="0" autoPict="0" r:id="rId31">
            <anchor moveWithCells="1" sizeWithCells="1">
              <from>
                <xdr:col>5</xdr:col>
                <xdr:colOff>209550</xdr:colOff>
                <xdr:row>69</xdr:row>
                <xdr:rowOff>28575</xdr:rowOff>
              </from>
              <to>
                <xdr:col>5</xdr:col>
                <xdr:colOff>704850</xdr:colOff>
                <xdr:row>69</xdr:row>
                <xdr:rowOff>285750</xdr:rowOff>
              </to>
            </anchor>
          </objectPr>
        </oleObject>
      </mc:Choice>
      <mc:Fallback>
        <oleObject progId="Equation.3" shapeId="4113" r:id="rId30"/>
      </mc:Fallback>
    </mc:AlternateContent>
    <mc:AlternateContent xmlns:mc="http://schemas.openxmlformats.org/markup-compatibility/2006">
      <mc:Choice Requires="x14">
        <oleObject progId="Equation.3" shapeId="4114" r:id="rId32">
          <objectPr defaultSize="0" autoPict="0" r:id="rId33">
            <anchor moveWithCells="1" sizeWithCells="1">
              <from>
                <xdr:col>7</xdr:col>
                <xdr:colOff>171450</xdr:colOff>
                <xdr:row>69</xdr:row>
                <xdr:rowOff>38100</xdr:rowOff>
              </from>
              <to>
                <xdr:col>7</xdr:col>
                <xdr:colOff>1343025</xdr:colOff>
                <xdr:row>69</xdr:row>
                <xdr:rowOff>295275</xdr:rowOff>
              </to>
            </anchor>
          </objectPr>
        </oleObject>
      </mc:Choice>
      <mc:Fallback>
        <oleObject progId="Equation.3" shapeId="4114" r:id="rId32"/>
      </mc:Fallback>
    </mc:AlternateContent>
    <mc:AlternateContent xmlns:mc="http://schemas.openxmlformats.org/markup-compatibility/2006">
      <mc:Choice Requires="x14">
        <oleObject progId="Equation.3" shapeId="4115" r:id="rId34">
          <objectPr defaultSize="0" autoPict="0" r:id="rId5">
            <anchor moveWithCells="1" sizeWithCells="1">
              <from>
                <xdr:col>4</xdr:col>
                <xdr:colOff>247650</xdr:colOff>
                <xdr:row>101</xdr:row>
                <xdr:rowOff>9525</xdr:rowOff>
              </from>
              <to>
                <xdr:col>4</xdr:col>
                <xdr:colOff>657225</xdr:colOff>
                <xdr:row>101</xdr:row>
                <xdr:rowOff>266700</xdr:rowOff>
              </to>
            </anchor>
          </objectPr>
        </oleObject>
      </mc:Choice>
      <mc:Fallback>
        <oleObject progId="Equation.3" shapeId="4115" r:id="rId34"/>
      </mc:Fallback>
    </mc:AlternateContent>
    <mc:AlternateContent xmlns:mc="http://schemas.openxmlformats.org/markup-compatibility/2006">
      <mc:Choice Requires="x14">
        <oleObject progId="Equation.3" shapeId="4116" r:id="rId35">
          <objectPr defaultSize="0" autoPict="0" r:id="rId9">
            <anchor moveWithCells="1" sizeWithCells="1">
              <from>
                <xdr:col>2</xdr:col>
                <xdr:colOff>371475</xdr:colOff>
                <xdr:row>101</xdr:row>
                <xdr:rowOff>28575</xdr:rowOff>
              </from>
              <to>
                <xdr:col>2</xdr:col>
                <xdr:colOff>523875</xdr:colOff>
                <xdr:row>101</xdr:row>
                <xdr:rowOff>257175</xdr:rowOff>
              </to>
            </anchor>
          </objectPr>
        </oleObject>
      </mc:Choice>
      <mc:Fallback>
        <oleObject progId="Equation.3" shapeId="4116" r:id="rId35"/>
      </mc:Fallback>
    </mc:AlternateContent>
    <mc:AlternateContent xmlns:mc="http://schemas.openxmlformats.org/markup-compatibility/2006">
      <mc:Choice Requires="x14">
        <oleObject progId="Equation.3" shapeId="4117" r:id="rId36">
          <objectPr defaultSize="0" autoPict="0" r:id="rId13">
            <anchor moveWithCells="1" sizeWithCells="1">
              <from>
                <xdr:col>6</xdr:col>
                <xdr:colOff>95250</xdr:colOff>
                <xdr:row>101</xdr:row>
                <xdr:rowOff>9525</xdr:rowOff>
              </from>
              <to>
                <xdr:col>6</xdr:col>
                <xdr:colOff>657225</xdr:colOff>
                <xdr:row>101</xdr:row>
                <xdr:rowOff>266700</xdr:rowOff>
              </to>
            </anchor>
          </objectPr>
        </oleObject>
      </mc:Choice>
      <mc:Fallback>
        <oleObject progId="Equation.3" shapeId="4117" r:id="rId36"/>
      </mc:Fallback>
    </mc:AlternateContent>
    <mc:AlternateContent xmlns:mc="http://schemas.openxmlformats.org/markup-compatibility/2006">
      <mc:Choice Requires="x14">
        <oleObject progId="Equation.3" shapeId="4118" r:id="rId37">
          <objectPr defaultSize="0" autoPict="0" r:id="rId38">
            <anchor moveWithCells="1" sizeWithCells="1">
              <from>
                <xdr:col>3</xdr:col>
                <xdr:colOff>447675</xdr:colOff>
                <xdr:row>101</xdr:row>
                <xdr:rowOff>38100</xdr:rowOff>
              </from>
              <to>
                <xdr:col>3</xdr:col>
                <xdr:colOff>685800</xdr:colOff>
                <xdr:row>101</xdr:row>
                <xdr:rowOff>266700</xdr:rowOff>
              </to>
            </anchor>
          </objectPr>
        </oleObject>
      </mc:Choice>
      <mc:Fallback>
        <oleObject progId="Equation.3" shapeId="4118" r:id="rId37"/>
      </mc:Fallback>
    </mc:AlternateContent>
    <mc:AlternateContent xmlns:mc="http://schemas.openxmlformats.org/markup-compatibility/2006">
      <mc:Choice Requires="x14">
        <oleObject progId="Equation.3" shapeId="4119" r:id="rId39">
          <objectPr defaultSize="0" autoPict="0" r:id="rId40">
            <anchor moveWithCells="1" sizeWithCells="1">
              <from>
                <xdr:col>5</xdr:col>
                <xdr:colOff>266700</xdr:colOff>
                <xdr:row>101</xdr:row>
                <xdr:rowOff>38100</xdr:rowOff>
              </from>
              <to>
                <xdr:col>5</xdr:col>
                <xdr:colOff>762000</xdr:colOff>
                <xdr:row>101</xdr:row>
                <xdr:rowOff>295275</xdr:rowOff>
              </to>
            </anchor>
          </objectPr>
        </oleObject>
      </mc:Choice>
      <mc:Fallback>
        <oleObject progId="Equation.3" shapeId="4119" r:id="rId39"/>
      </mc:Fallback>
    </mc:AlternateContent>
    <mc:AlternateContent xmlns:mc="http://schemas.openxmlformats.org/markup-compatibility/2006">
      <mc:Choice Requires="x14">
        <oleObject progId="Equation.3" shapeId="4120" r:id="rId41">
          <objectPr defaultSize="0" autoPict="0" r:id="rId42">
            <anchor moveWithCells="1" sizeWithCells="1">
              <from>
                <xdr:col>7</xdr:col>
                <xdr:colOff>161925</xdr:colOff>
                <xdr:row>101</xdr:row>
                <xdr:rowOff>38100</xdr:rowOff>
              </from>
              <to>
                <xdr:col>7</xdr:col>
                <xdr:colOff>1343025</xdr:colOff>
                <xdr:row>101</xdr:row>
                <xdr:rowOff>295275</xdr:rowOff>
              </to>
            </anchor>
          </objectPr>
        </oleObject>
      </mc:Choice>
      <mc:Fallback>
        <oleObject progId="Equation.3" shapeId="4120" r:id="rId41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T136"/>
  <sheetViews>
    <sheetView showGridLines="0" topLeftCell="A121" zoomScaleNormal="100" workbookViewId="0">
      <selection activeCell="A136" sqref="A136:XFD136"/>
    </sheetView>
  </sheetViews>
  <sheetFormatPr baseColWidth="10" defaultColWidth="11.42578125" defaultRowHeight="12.75" x14ac:dyDescent="0.2"/>
  <cols>
    <col min="1" max="1" width="9" style="14" customWidth="1"/>
    <col min="2" max="2" width="16" style="14" customWidth="1"/>
    <col min="3" max="3" width="21" style="14" customWidth="1"/>
    <col min="4" max="4" width="13.28515625" style="28" customWidth="1"/>
    <col min="5" max="5" width="12.85546875" style="28" bestFit="1" customWidth="1"/>
    <col min="6" max="6" width="12.28515625" style="28" bestFit="1" customWidth="1"/>
    <col min="7" max="7" width="19.5703125" style="28" bestFit="1" customWidth="1"/>
    <col min="8" max="9" width="11.7109375" style="28" customWidth="1"/>
    <col min="10" max="10" width="11.42578125" style="28" customWidth="1"/>
    <col min="11" max="12" width="11.42578125" style="14" customWidth="1"/>
    <col min="13" max="13" width="17.140625" style="14" customWidth="1"/>
    <col min="14" max="14" width="11.42578125" style="14"/>
    <col min="15" max="15" width="12.28515625" style="14" bestFit="1" customWidth="1"/>
    <col min="16" max="17" width="12.7109375" style="14" customWidth="1"/>
    <col min="18" max="18" width="20.5703125" style="14" bestFit="1" customWidth="1"/>
    <col min="19" max="256" width="11.42578125" style="14"/>
    <col min="257" max="257" width="9" style="14" customWidth="1"/>
    <col min="258" max="258" width="16" style="14" customWidth="1"/>
    <col min="259" max="259" width="15.7109375" style="14" customWidth="1"/>
    <col min="260" max="260" width="13.28515625" style="14" customWidth="1"/>
    <col min="261" max="265" width="11.7109375" style="14" customWidth="1"/>
    <col min="266" max="268" width="11.42578125" style="14" customWidth="1"/>
    <col min="269" max="269" width="17.140625" style="14" customWidth="1"/>
    <col min="270" max="512" width="11.42578125" style="14"/>
    <col min="513" max="513" width="9" style="14" customWidth="1"/>
    <col min="514" max="514" width="16" style="14" customWidth="1"/>
    <col min="515" max="515" width="15.7109375" style="14" customWidth="1"/>
    <col min="516" max="516" width="13.28515625" style="14" customWidth="1"/>
    <col min="517" max="521" width="11.7109375" style="14" customWidth="1"/>
    <col min="522" max="524" width="11.42578125" style="14" customWidth="1"/>
    <col min="525" max="525" width="17.140625" style="14" customWidth="1"/>
    <col min="526" max="768" width="11.42578125" style="14"/>
    <col min="769" max="769" width="9" style="14" customWidth="1"/>
    <col min="770" max="770" width="16" style="14" customWidth="1"/>
    <col min="771" max="771" width="15.7109375" style="14" customWidth="1"/>
    <col min="772" max="772" width="13.28515625" style="14" customWidth="1"/>
    <col min="773" max="777" width="11.7109375" style="14" customWidth="1"/>
    <col min="778" max="780" width="11.42578125" style="14" customWidth="1"/>
    <col min="781" max="781" width="17.140625" style="14" customWidth="1"/>
    <col min="782" max="1024" width="11.42578125" style="14"/>
    <col min="1025" max="1025" width="9" style="14" customWidth="1"/>
    <col min="1026" max="1026" width="16" style="14" customWidth="1"/>
    <col min="1027" max="1027" width="15.7109375" style="14" customWidth="1"/>
    <col min="1028" max="1028" width="13.28515625" style="14" customWidth="1"/>
    <col min="1029" max="1033" width="11.7109375" style="14" customWidth="1"/>
    <col min="1034" max="1036" width="11.42578125" style="14" customWidth="1"/>
    <col min="1037" max="1037" width="17.140625" style="14" customWidth="1"/>
    <col min="1038" max="1280" width="11.42578125" style="14"/>
    <col min="1281" max="1281" width="9" style="14" customWidth="1"/>
    <col min="1282" max="1282" width="16" style="14" customWidth="1"/>
    <col min="1283" max="1283" width="15.7109375" style="14" customWidth="1"/>
    <col min="1284" max="1284" width="13.28515625" style="14" customWidth="1"/>
    <col min="1285" max="1289" width="11.7109375" style="14" customWidth="1"/>
    <col min="1290" max="1292" width="11.42578125" style="14" customWidth="1"/>
    <col min="1293" max="1293" width="17.140625" style="14" customWidth="1"/>
    <col min="1294" max="1536" width="11.42578125" style="14"/>
    <col min="1537" max="1537" width="9" style="14" customWidth="1"/>
    <col min="1538" max="1538" width="16" style="14" customWidth="1"/>
    <col min="1539" max="1539" width="15.7109375" style="14" customWidth="1"/>
    <col min="1540" max="1540" width="13.28515625" style="14" customWidth="1"/>
    <col min="1541" max="1545" width="11.7109375" style="14" customWidth="1"/>
    <col min="1546" max="1548" width="11.42578125" style="14" customWidth="1"/>
    <col min="1549" max="1549" width="17.140625" style="14" customWidth="1"/>
    <col min="1550" max="1792" width="11.42578125" style="14"/>
    <col min="1793" max="1793" width="9" style="14" customWidth="1"/>
    <col min="1794" max="1794" width="16" style="14" customWidth="1"/>
    <col min="1795" max="1795" width="15.7109375" style="14" customWidth="1"/>
    <col min="1796" max="1796" width="13.28515625" style="14" customWidth="1"/>
    <col min="1797" max="1801" width="11.7109375" style="14" customWidth="1"/>
    <col min="1802" max="1804" width="11.42578125" style="14" customWidth="1"/>
    <col min="1805" max="1805" width="17.140625" style="14" customWidth="1"/>
    <col min="1806" max="2048" width="11.42578125" style="14"/>
    <col min="2049" max="2049" width="9" style="14" customWidth="1"/>
    <col min="2050" max="2050" width="16" style="14" customWidth="1"/>
    <col min="2051" max="2051" width="15.7109375" style="14" customWidth="1"/>
    <col min="2052" max="2052" width="13.28515625" style="14" customWidth="1"/>
    <col min="2053" max="2057" width="11.7109375" style="14" customWidth="1"/>
    <col min="2058" max="2060" width="11.42578125" style="14" customWidth="1"/>
    <col min="2061" max="2061" width="17.140625" style="14" customWidth="1"/>
    <col min="2062" max="2304" width="11.42578125" style="14"/>
    <col min="2305" max="2305" width="9" style="14" customWidth="1"/>
    <col min="2306" max="2306" width="16" style="14" customWidth="1"/>
    <col min="2307" max="2307" width="15.7109375" style="14" customWidth="1"/>
    <col min="2308" max="2308" width="13.28515625" style="14" customWidth="1"/>
    <col min="2309" max="2313" width="11.7109375" style="14" customWidth="1"/>
    <col min="2314" max="2316" width="11.42578125" style="14" customWidth="1"/>
    <col min="2317" max="2317" width="17.140625" style="14" customWidth="1"/>
    <col min="2318" max="2560" width="11.42578125" style="14"/>
    <col min="2561" max="2561" width="9" style="14" customWidth="1"/>
    <col min="2562" max="2562" width="16" style="14" customWidth="1"/>
    <col min="2563" max="2563" width="15.7109375" style="14" customWidth="1"/>
    <col min="2564" max="2564" width="13.28515625" style="14" customWidth="1"/>
    <col min="2565" max="2569" width="11.7109375" style="14" customWidth="1"/>
    <col min="2570" max="2572" width="11.42578125" style="14" customWidth="1"/>
    <col min="2573" max="2573" width="17.140625" style="14" customWidth="1"/>
    <col min="2574" max="2816" width="11.42578125" style="14"/>
    <col min="2817" max="2817" width="9" style="14" customWidth="1"/>
    <col min="2818" max="2818" width="16" style="14" customWidth="1"/>
    <col min="2819" max="2819" width="15.7109375" style="14" customWidth="1"/>
    <col min="2820" max="2820" width="13.28515625" style="14" customWidth="1"/>
    <col min="2821" max="2825" width="11.7109375" style="14" customWidth="1"/>
    <col min="2826" max="2828" width="11.42578125" style="14" customWidth="1"/>
    <col min="2829" max="2829" width="17.140625" style="14" customWidth="1"/>
    <col min="2830" max="3072" width="11.42578125" style="14"/>
    <col min="3073" max="3073" width="9" style="14" customWidth="1"/>
    <col min="3074" max="3074" width="16" style="14" customWidth="1"/>
    <col min="3075" max="3075" width="15.7109375" style="14" customWidth="1"/>
    <col min="3076" max="3076" width="13.28515625" style="14" customWidth="1"/>
    <col min="3077" max="3081" width="11.7109375" style="14" customWidth="1"/>
    <col min="3082" max="3084" width="11.42578125" style="14" customWidth="1"/>
    <col min="3085" max="3085" width="17.140625" style="14" customWidth="1"/>
    <col min="3086" max="3328" width="11.42578125" style="14"/>
    <col min="3329" max="3329" width="9" style="14" customWidth="1"/>
    <col min="3330" max="3330" width="16" style="14" customWidth="1"/>
    <col min="3331" max="3331" width="15.7109375" style="14" customWidth="1"/>
    <col min="3332" max="3332" width="13.28515625" style="14" customWidth="1"/>
    <col min="3333" max="3337" width="11.7109375" style="14" customWidth="1"/>
    <col min="3338" max="3340" width="11.42578125" style="14" customWidth="1"/>
    <col min="3341" max="3341" width="17.140625" style="14" customWidth="1"/>
    <col min="3342" max="3584" width="11.42578125" style="14"/>
    <col min="3585" max="3585" width="9" style="14" customWidth="1"/>
    <col min="3586" max="3586" width="16" style="14" customWidth="1"/>
    <col min="3587" max="3587" width="15.7109375" style="14" customWidth="1"/>
    <col min="3588" max="3588" width="13.28515625" style="14" customWidth="1"/>
    <col min="3589" max="3593" width="11.7109375" style="14" customWidth="1"/>
    <col min="3594" max="3596" width="11.42578125" style="14" customWidth="1"/>
    <col min="3597" max="3597" width="17.140625" style="14" customWidth="1"/>
    <col min="3598" max="3840" width="11.42578125" style="14"/>
    <col min="3841" max="3841" width="9" style="14" customWidth="1"/>
    <col min="3842" max="3842" width="16" style="14" customWidth="1"/>
    <col min="3843" max="3843" width="15.7109375" style="14" customWidth="1"/>
    <col min="3844" max="3844" width="13.28515625" style="14" customWidth="1"/>
    <col min="3845" max="3849" width="11.7109375" style="14" customWidth="1"/>
    <col min="3850" max="3852" width="11.42578125" style="14" customWidth="1"/>
    <col min="3853" max="3853" width="17.140625" style="14" customWidth="1"/>
    <col min="3854" max="4096" width="11.42578125" style="14"/>
    <col min="4097" max="4097" width="9" style="14" customWidth="1"/>
    <col min="4098" max="4098" width="16" style="14" customWidth="1"/>
    <col min="4099" max="4099" width="15.7109375" style="14" customWidth="1"/>
    <col min="4100" max="4100" width="13.28515625" style="14" customWidth="1"/>
    <col min="4101" max="4105" width="11.7109375" style="14" customWidth="1"/>
    <col min="4106" max="4108" width="11.42578125" style="14" customWidth="1"/>
    <col min="4109" max="4109" width="17.140625" style="14" customWidth="1"/>
    <col min="4110" max="4352" width="11.42578125" style="14"/>
    <col min="4353" max="4353" width="9" style="14" customWidth="1"/>
    <col min="4354" max="4354" width="16" style="14" customWidth="1"/>
    <col min="4355" max="4355" width="15.7109375" style="14" customWidth="1"/>
    <col min="4356" max="4356" width="13.28515625" style="14" customWidth="1"/>
    <col min="4357" max="4361" width="11.7109375" style="14" customWidth="1"/>
    <col min="4362" max="4364" width="11.42578125" style="14" customWidth="1"/>
    <col min="4365" max="4365" width="17.140625" style="14" customWidth="1"/>
    <col min="4366" max="4608" width="11.42578125" style="14"/>
    <col min="4609" max="4609" width="9" style="14" customWidth="1"/>
    <col min="4610" max="4610" width="16" style="14" customWidth="1"/>
    <col min="4611" max="4611" width="15.7109375" style="14" customWidth="1"/>
    <col min="4612" max="4612" width="13.28515625" style="14" customWidth="1"/>
    <col min="4613" max="4617" width="11.7109375" style="14" customWidth="1"/>
    <col min="4618" max="4620" width="11.42578125" style="14" customWidth="1"/>
    <col min="4621" max="4621" width="17.140625" style="14" customWidth="1"/>
    <col min="4622" max="4864" width="11.42578125" style="14"/>
    <col min="4865" max="4865" width="9" style="14" customWidth="1"/>
    <col min="4866" max="4866" width="16" style="14" customWidth="1"/>
    <col min="4867" max="4867" width="15.7109375" style="14" customWidth="1"/>
    <col min="4868" max="4868" width="13.28515625" style="14" customWidth="1"/>
    <col min="4869" max="4873" width="11.7109375" style="14" customWidth="1"/>
    <col min="4874" max="4876" width="11.42578125" style="14" customWidth="1"/>
    <col min="4877" max="4877" width="17.140625" style="14" customWidth="1"/>
    <col min="4878" max="5120" width="11.42578125" style="14"/>
    <col min="5121" max="5121" width="9" style="14" customWidth="1"/>
    <col min="5122" max="5122" width="16" style="14" customWidth="1"/>
    <col min="5123" max="5123" width="15.7109375" style="14" customWidth="1"/>
    <col min="5124" max="5124" width="13.28515625" style="14" customWidth="1"/>
    <col min="5125" max="5129" width="11.7109375" style="14" customWidth="1"/>
    <col min="5130" max="5132" width="11.42578125" style="14" customWidth="1"/>
    <col min="5133" max="5133" width="17.140625" style="14" customWidth="1"/>
    <col min="5134" max="5376" width="11.42578125" style="14"/>
    <col min="5377" max="5377" width="9" style="14" customWidth="1"/>
    <col min="5378" max="5378" width="16" style="14" customWidth="1"/>
    <col min="5379" max="5379" width="15.7109375" style="14" customWidth="1"/>
    <col min="5380" max="5380" width="13.28515625" style="14" customWidth="1"/>
    <col min="5381" max="5385" width="11.7109375" style="14" customWidth="1"/>
    <col min="5386" max="5388" width="11.42578125" style="14" customWidth="1"/>
    <col min="5389" max="5389" width="17.140625" style="14" customWidth="1"/>
    <col min="5390" max="5632" width="11.42578125" style="14"/>
    <col min="5633" max="5633" width="9" style="14" customWidth="1"/>
    <col min="5634" max="5634" width="16" style="14" customWidth="1"/>
    <col min="5635" max="5635" width="15.7109375" style="14" customWidth="1"/>
    <col min="5636" max="5636" width="13.28515625" style="14" customWidth="1"/>
    <col min="5637" max="5641" width="11.7109375" style="14" customWidth="1"/>
    <col min="5642" max="5644" width="11.42578125" style="14" customWidth="1"/>
    <col min="5645" max="5645" width="17.140625" style="14" customWidth="1"/>
    <col min="5646" max="5888" width="11.42578125" style="14"/>
    <col min="5889" max="5889" width="9" style="14" customWidth="1"/>
    <col min="5890" max="5890" width="16" style="14" customWidth="1"/>
    <col min="5891" max="5891" width="15.7109375" style="14" customWidth="1"/>
    <col min="5892" max="5892" width="13.28515625" style="14" customWidth="1"/>
    <col min="5893" max="5897" width="11.7109375" style="14" customWidth="1"/>
    <col min="5898" max="5900" width="11.42578125" style="14" customWidth="1"/>
    <col min="5901" max="5901" width="17.140625" style="14" customWidth="1"/>
    <col min="5902" max="6144" width="11.42578125" style="14"/>
    <col min="6145" max="6145" width="9" style="14" customWidth="1"/>
    <col min="6146" max="6146" width="16" style="14" customWidth="1"/>
    <col min="6147" max="6147" width="15.7109375" style="14" customWidth="1"/>
    <col min="6148" max="6148" width="13.28515625" style="14" customWidth="1"/>
    <col min="6149" max="6153" width="11.7109375" style="14" customWidth="1"/>
    <col min="6154" max="6156" width="11.42578125" style="14" customWidth="1"/>
    <col min="6157" max="6157" width="17.140625" style="14" customWidth="1"/>
    <col min="6158" max="6400" width="11.42578125" style="14"/>
    <col min="6401" max="6401" width="9" style="14" customWidth="1"/>
    <col min="6402" max="6402" width="16" style="14" customWidth="1"/>
    <col min="6403" max="6403" width="15.7109375" style="14" customWidth="1"/>
    <col min="6404" max="6404" width="13.28515625" style="14" customWidth="1"/>
    <col min="6405" max="6409" width="11.7109375" style="14" customWidth="1"/>
    <col min="6410" max="6412" width="11.42578125" style="14" customWidth="1"/>
    <col min="6413" max="6413" width="17.140625" style="14" customWidth="1"/>
    <col min="6414" max="6656" width="11.42578125" style="14"/>
    <col min="6657" max="6657" width="9" style="14" customWidth="1"/>
    <col min="6658" max="6658" width="16" style="14" customWidth="1"/>
    <col min="6659" max="6659" width="15.7109375" style="14" customWidth="1"/>
    <col min="6660" max="6660" width="13.28515625" style="14" customWidth="1"/>
    <col min="6661" max="6665" width="11.7109375" style="14" customWidth="1"/>
    <col min="6666" max="6668" width="11.42578125" style="14" customWidth="1"/>
    <col min="6669" max="6669" width="17.140625" style="14" customWidth="1"/>
    <col min="6670" max="6912" width="11.42578125" style="14"/>
    <col min="6913" max="6913" width="9" style="14" customWidth="1"/>
    <col min="6914" max="6914" width="16" style="14" customWidth="1"/>
    <col min="6915" max="6915" width="15.7109375" style="14" customWidth="1"/>
    <col min="6916" max="6916" width="13.28515625" style="14" customWidth="1"/>
    <col min="6917" max="6921" width="11.7109375" style="14" customWidth="1"/>
    <col min="6922" max="6924" width="11.42578125" style="14" customWidth="1"/>
    <col min="6925" max="6925" width="17.140625" style="14" customWidth="1"/>
    <col min="6926" max="7168" width="11.42578125" style="14"/>
    <col min="7169" max="7169" width="9" style="14" customWidth="1"/>
    <col min="7170" max="7170" width="16" style="14" customWidth="1"/>
    <col min="7171" max="7171" width="15.7109375" style="14" customWidth="1"/>
    <col min="7172" max="7172" width="13.28515625" style="14" customWidth="1"/>
    <col min="7173" max="7177" width="11.7109375" style="14" customWidth="1"/>
    <col min="7178" max="7180" width="11.42578125" style="14" customWidth="1"/>
    <col min="7181" max="7181" width="17.140625" style="14" customWidth="1"/>
    <col min="7182" max="7424" width="11.42578125" style="14"/>
    <col min="7425" max="7425" width="9" style="14" customWidth="1"/>
    <col min="7426" max="7426" width="16" style="14" customWidth="1"/>
    <col min="7427" max="7427" width="15.7109375" style="14" customWidth="1"/>
    <col min="7428" max="7428" width="13.28515625" style="14" customWidth="1"/>
    <col min="7429" max="7433" width="11.7109375" style="14" customWidth="1"/>
    <col min="7434" max="7436" width="11.42578125" style="14" customWidth="1"/>
    <col min="7437" max="7437" width="17.140625" style="14" customWidth="1"/>
    <col min="7438" max="7680" width="11.42578125" style="14"/>
    <col min="7681" max="7681" width="9" style="14" customWidth="1"/>
    <col min="7682" max="7682" width="16" style="14" customWidth="1"/>
    <col min="7683" max="7683" width="15.7109375" style="14" customWidth="1"/>
    <col min="7684" max="7684" width="13.28515625" style="14" customWidth="1"/>
    <col min="7685" max="7689" width="11.7109375" style="14" customWidth="1"/>
    <col min="7690" max="7692" width="11.42578125" style="14" customWidth="1"/>
    <col min="7693" max="7693" width="17.140625" style="14" customWidth="1"/>
    <col min="7694" max="7936" width="11.42578125" style="14"/>
    <col min="7937" max="7937" width="9" style="14" customWidth="1"/>
    <col min="7938" max="7938" width="16" style="14" customWidth="1"/>
    <col min="7939" max="7939" width="15.7109375" style="14" customWidth="1"/>
    <col min="7940" max="7940" width="13.28515625" style="14" customWidth="1"/>
    <col min="7941" max="7945" width="11.7109375" style="14" customWidth="1"/>
    <col min="7946" max="7948" width="11.42578125" style="14" customWidth="1"/>
    <col min="7949" max="7949" width="17.140625" style="14" customWidth="1"/>
    <col min="7950" max="8192" width="11.42578125" style="14"/>
    <col min="8193" max="8193" width="9" style="14" customWidth="1"/>
    <col min="8194" max="8194" width="16" style="14" customWidth="1"/>
    <col min="8195" max="8195" width="15.7109375" style="14" customWidth="1"/>
    <col min="8196" max="8196" width="13.28515625" style="14" customWidth="1"/>
    <col min="8197" max="8201" width="11.7109375" style="14" customWidth="1"/>
    <col min="8202" max="8204" width="11.42578125" style="14" customWidth="1"/>
    <col min="8205" max="8205" width="17.140625" style="14" customWidth="1"/>
    <col min="8206" max="8448" width="11.42578125" style="14"/>
    <col min="8449" max="8449" width="9" style="14" customWidth="1"/>
    <col min="8450" max="8450" width="16" style="14" customWidth="1"/>
    <col min="8451" max="8451" width="15.7109375" style="14" customWidth="1"/>
    <col min="8452" max="8452" width="13.28515625" style="14" customWidth="1"/>
    <col min="8453" max="8457" width="11.7109375" style="14" customWidth="1"/>
    <col min="8458" max="8460" width="11.42578125" style="14" customWidth="1"/>
    <col min="8461" max="8461" width="17.140625" style="14" customWidth="1"/>
    <col min="8462" max="8704" width="11.42578125" style="14"/>
    <col min="8705" max="8705" width="9" style="14" customWidth="1"/>
    <col min="8706" max="8706" width="16" style="14" customWidth="1"/>
    <col min="8707" max="8707" width="15.7109375" style="14" customWidth="1"/>
    <col min="8708" max="8708" width="13.28515625" style="14" customWidth="1"/>
    <col min="8709" max="8713" width="11.7109375" style="14" customWidth="1"/>
    <col min="8714" max="8716" width="11.42578125" style="14" customWidth="1"/>
    <col min="8717" max="8717" width="17.140625" style="14" customWidth="1"/>
    <col min="8718" max="8960" width="11.42578125" style="14"/>
    <col min="8961" max="8961" width="9" style="14" customWidth="1"/>
    <col min="8962" max="8962" width="16" style="14" customWidth="1"/>
    <col min="8963" max="8963" width="15.7109375" style="14" customWidth="1"/>
    <col min="8964" max="8964" width="13.28515625" style="14" customWidth="1"/>
    <col min="8965" max="8969" width="11.7109375" style="14" customWidth="1"/>
    <col min="8970" max="8972" width="11.42578125" style="14" customWidth="1"/>
    <col min="8973" max="8973" width="17.140625" style="14" customWidth="1"/>
    <col min="8974" max="9216" width="11.42578125" style="14"/>
    <col min="9217" max="9217" width="9" style="14" customWidth="1"/>
    <col min="9218" max="9218" width="16" style="14" customWidth="1"/>
    <col min="9219" max="9219" width="15.7109375" style="14" customWidth="1"/>
    <col min="9220" max="9220" width="13.28515625" style="14" customWidth="1"/>
    <col min="9221" max="9225" width="11.7109375" style="14" customWidth="1"/>
    <col min="9226" max="9228" width="11.42578125" style="14" customWidth="1"/>
    <col min="9229" max="9229" width="17.140625" style="14" customWidth="1"/>
    <col min="9230" max="9472" width="11.42578125" style="14"/>
    <col min="9473" max="9473" width="9" style="14" customWidth="1"/>
    <col min="9474" max="9474" width="16" style="14" customWidth="1"/>
    <col min="9475" max="9475" width="15.7109375" style="14" customWidth="1"/>
    <col min="9476" max="9476" width="13.28515625" style="14" customWidth="1"/>
    <col min="9477" max="9481" width="11.7109375" style="14" customWidth="1"/>
    <col min="9482" max="9484" width="11.42578125" style="14" customWidth="1"/>
    <col min="9485" max="9485" width="17.140625" style="14" customWidth="1"/>
    <col min="9486" max="9728" width="11.42578125" style="14"/>
    <col min="9729" max="9729" width="9" style="14" customWidth="1"/>
    <col min="9730" max="9730" width="16" style="14" customWidth="1"/>
    <col min="9731" max="9731" width="15.7109375" style="14" customWidth="1"/>
    <col min="9732" max="9732" width="13.28515625" style="14" customWidth="1"/>
    <col min="9733" max="9737" width="11.7109375" style="14" customWidth="1"/>
    <col min="9738" max="9740" width="11.42578125" style="14" customWidth="1"/>
    <col min="9741" max="9741" width="17.140625" style="14" customWidth="1"/>
    <col min="9742" max="9984" width="11.42578125" style="14"/>
    <col min="9985" max="9985" width="9" style="14" customWidth="1"/>
    <col min="9986" max="9986" width="16" style="14" customWidth="1"/>
    <col min="9987" max="9987" width="15.7109375" style="14" customWidth="1"/>
    <col min="9988" max="9988" width="13.28515625" style="14" customWidth="1"/>
    <col min="9989" max="9993" width="11.7109375" style="14" customWidth="1"/>
    <col min="9994" max="9996" width="11.42578125" style="14" customWidth="1"/>
    <col min="9997" max="9997" width="17.140625" style="14" customWidth="1"/>
    <col min="9998" max="10240" width="11.42578125" style="14"/>
    <col min="10241" max="10241" width="9" style="14" customWidth="1"/>
    <col min="10242" max="10242" width="16" style="14" customWidth="1"/>
    <col min="10243" max="10243" width="15.7109375" style="14" customWidth="1"/>
    <col min="10244" max="10244" width="13.28515625" style="14" customWidth="1"/>
    <col min="10245" max="10249" width="11.7109375" style="14" customWidth="1"/>
    <col min="10250" max="10252" width="11.42578125" style="14" customWidth="1"/>
    <col min="10253" max="10253" width="17.140625" style="14" customWidth="1"/>
    <col min="10254" max="10496" width="11.42578125" style="14"/>
    <col min="10497" max="10497" width="9" style="14" customWidth="1"/>
    <col min="10498" max="10498" width="16" style="14" customWidth="1"/>
    <col min="10499" max="10499" width="15.7109375" style="14" customWidth="1"/>
    <col min="10500" max="10500" width="13.28515625" style="14" customWidth="1"/>
    <col min="10501" max="10505" width="11.7109375" style="14" customWidth="1"/>
    <col min="10506" max="10508" width="11.42578125" style="14" customWidth="1"/>
    <col min="10509" max="10509" width="17.140625" style="14" customWidth="1"/>
    <col min="10510" max="10752" width="11.42578125" style="14"/>
    <col min="10753" max="10753" width="9" style="14" customWidth="1"/>
    <col min="10754" max="10754" width="16" style="14" customWidth="1"/>
    <col min="10755" max="10755" width="15.7109375" style="14" customWidth="1"/>
    <col min="10756" max="10756" width="13.28515625" style="14" customWidth="1"/>
    <col min="10757" max="10761" width="11.7109375" style="14" customWidth="1"/>
    <col min="10762" max="10764" width="11.42578125" style="14" customWidth="1"/>
    <col min="10765" max="10765" width="17.140625" style="14" customWidth="1"/>
    <col min="10766" max="11008" width="11.42578125" style="14"/>
    <col min="11009" max="11009" width="9" style="14" customWidth="1"/>
    <col min="11010" max="11010" width="16" style="14" customWidth="1"/>
    <col min="11011" max="11011" width="15.7109375" style="14" customWidth="1"/>
    <col min="11012" max="11012" width="13.28515625" style="14" customWidth="1"/>
    <col min="11013" max="11017" width="11.7109375" style="14" customWidth="1"/>
    <col min="11018" max="11020" width="11.42578125" style="14" customWidth="1"/>
    <col min="11021" max="11021" width="17.140625" style="14" customWidth="1"/>
    <col min="11022" max="11264" width="11.42578125" style="14"/>
    <col min="11265" max="11265" width="9" style="14" customWidth="1"/>
    <col min="11266" max="11266" width="16" style="14" customWidth="1"/>
    <col min="11267" max="11267" width="15.7109375" style="14" customWidth="1"/>
    <col min="11268" max="11268" width="13.28515625" style="14" customWidth="1"/>
    <col min="11269" max="11273" width="11.7109375" style="14" customWidth="1"/>
    <col min="11274" max="11276" width="11.42578125" style="14" customWidth="1"/>
    <col min="11277" max="11277" width="17.140625" style="14" customWidth="1"/>
    <col min="11278" max="11520" width="11.42578125" style="14"/>
    <col min="11521" max="11521" width="9" style="14" customWidth="1"/>
    <col min="11522" max="11522" width="16" style="14" customWidth="1"/>
    <col min="11523" max="11523" width="15.7109375" style="14" customWidth="1"/>
    <col min="11524" max="11524" width="13.28515625" style="14" customWidth="1"/>
    <col min="11525" max="11529" width="11.7109375" style="14" customWidth="1"/>
    <col min="11530" max="11532" width="11.42578125" style="14" customWidth="1"/>
    <col min="11533" max="11533" width="17.140625" style="14" customWidth="1"/>
    <col min="11534" max="11776" width="11.42578125" style="14"/>
    <col min="11777" max="11777" width="9" style="14" customWidth="1"/>
    <col min="11778" max="11778" width="16" style="14" customWidth="1"/>
    <col min="11779" max="11779" width="15.7109375" style="14" customWidth="1"/>
    <col min="11780" max="11780" width="13.28515625" style="14" customWidth="1"/>
    <col min="11781" max="11785" width="11.7109375" style="14" customWidth="1"/>
    <col min="11786" max="11788" width="11.42578125" style="14" customWidth="1"/>
    <col min="11789" max="11789" width="17.140625" style="14" customWidth="1"/>
    <col min="11790" max="12032" width="11.42578125" style="14"/>
    <col min="12033" max="12033" width="9" style="14" customWidth="1"/>
    <col min="12034" max="12034" width="16" style="14" customWidth="1"/>
    <col min="12035" max="12035" width="15.7109375" style="14" customWidth="1"/>
    <col min="12036" max="12036" width="13.28515625" style="14" customWidth="1"/>
    <col min="12037" max="12041" width="11.7109375" style="14" customWidth="1"/>
    <col min="12042" max="12044" width="11.42578125" style="14" customWidth="1"/>
    <col min="12045" max="12045" width="17.140625" style="14" customWidth="1"/>
    <col min="12046" max="12288" width="11.42578125" style="14"/>
    <col min="12289" max="12289" width="9" style="14" customWidth="1"/>
    <col min="12290" max="12290" width="16" style="14" customWidth="1"/>
    <col min="12291" max="12291" width="15.7109375" style="14" customWidth="1"/>
    <col min="12292" max="12292" width="13.28515625" style="14" customWidth="1"/>
    <col min="12293" max="12297" width="11.7109375" style="14" customWidth="1"/>
    <col min="12298" max="12300" width="11.42578125" style="14" customWidth="1"/>
    <col min="12301" max="12301" width="17.140625" style="14" customWidth="1"/>
    <col min="12302" max="12544" width="11.42578125" style="14"/>
    <col min="12545" max="12545" width="9" style="14" customWidth="1"/>
    <col min="12546" max="12546" width="16" style="14" customWidth="1"/>
    <col min="12547" max="12547" width="15.7109375" style="14" customWidth="1"/>
    <col min="12548" max="12548" width="13.28515625" style="14" customWidth="1"/>
    <col min="12549" max="12553" width="11.7109375" style="14" customWidth="1"/>
    <col min="12554" max="12556" width="11.42578125" style="14" customWidth="1"/>
    <col min="12557" max="12557" width="17.140625" style="14" customWidth="1"/>
    <col min="12558" max="12800" width="11.42578125" style="14"/>
    <col min="12801" max="12801" width="9" style="14" customWidth="1"/>
    <col min="12802" max="12802" width="16" style="14" customWidth="1"/>
    <col min="12803" max="12803" width="15.7109375" style="14" customWidth="1"/>
    <col min="12804" max="12804" width="13.28515625" style="14" customWidth="1"/>
    <col min="12805" max="12809" width="11.7109375" style="14" customWidth="1"/>
    <col min="12810" max="12812" width="11.42578125" style="14" customWidth="1"/>
    <col min="12813" max="12813" width="17.140625" style="14" customWidth="1"/>
    <col min="12814" max="13056" width="11.42578125" style="14"/>
    <col min="13057" max="13057" width="9" style="14" customWidth="1"/>
    <col min="13058" max="13058" width="16" style="14" customWidth="1"/>
    <col min="13059" max="13059" width="15.7109375" style="14" customWidth="1"/>
    <col min="13060" max="13060" width="13.28515625" style="14" customWidth="1"/>
    <col min="13061" max="13065" width="11.7109375" style="14" customWidth="1"/>
    <col min="13066" max="13068" width="11.42578125" style="14" customWidth="1"/>
    <col min="13069" max="13069" width="17.140625" style="14" customWidth="1"/>
    <col min="13070" max="13312" width="11.42578125" style="14"/>
    <col min="13313" max="13313" width="9" style="14" customWidth="1"/>
    <col min="13314" max="13314" width="16" style="14" customWidth="1"/>
    <col min="13315" max="13315" width="15.7109375" style="14" customWidth="1"/>
    <col min="13316" max="13316" width="13.28515625" style="14" customWidth="1"/>
    <col min="13317" max="13321" width="11.7109375" style="14" customWidth="1"/>
    <col min="13322" max="13324" width="11.42578125" style="14" customWidth="1"/>
    <col min="13325" max="13325" width="17.140625" style="14" customWidth="1"/>
    <col min="13326" max="13568" width="11.42578125" style="14"/>
    <col min="13569" max="13569" width="9" style="14" customWidth="1"/>
    <col min="13570" max="13570" width="16" style="14" customWidth="1"/>
    <col min="13571" max="13571" width="15.7109375" style="14" customWidth="1"/>
    <col min="13572" max="13572" width="13.28515625" style="14" customWidth="1"/>
    <col min="13573" max="13577" width="11.7109375" style="14" customWidth="1"/>
    <col min="13578" max="13580" width="11.42578125" style="14" customWidth="1"/>
    <col min="13581" max="13581" width="17.140625" style="14" customWidth="1"/>
    <col min="13582" max="13824" width="11.42578125" style="14"/>
    <col min="13825" max="13825" width="9" style="14" customWidth="1"/>
    <col min="13826" max="13826" width="16" style="14" customWidth="1"/>
    <col min="13827" max="13827" width="15.7109375" style="14" customWidth="1"/>
    <col min="13828" max="13828" width="13.28515625" style="14" customWidth="1"/>
    <col min="13829" max="13833" width="11.7109375" style="14" customWidth="1"/>
    <col min="13834" max="13836" width="11.42578125" style="14" customWidth="1"/>
    <col min="13837" max="13837" width="17.140625" style="14" customWidth="1"/>
    <col min="13838" max="14080" width="11.42578125" style="14"/>
    <col min="14081" max="14081" width="9" style="14" customWidth="1"/>
    <col min="14082" max="14082" width="16" style="14" customWidth="1"/>
    <col min="14083" max="14083" width="15.7109375" style="14" customWidth="1"/>
    <col min="14084" max="14084" width="13.28515625" style="14" customWidth="1"/>
    <col min="14085" max="14089" width="11.7109375" style="14" customWidth="1"/>
    <col min="14090" max="14092" width="11.42578125" style="14" customWidth="1"/>
    <col min="14093" max="14093" width="17.140625" style="14" customWidth="1"/>
    <col min="14094" max="14336" width="11.42578125" style="14"/>
    <col min="14337" max="14337" width="9" style="14" customWidth="1"/>
    <col min="14338" max="14338" width="16" style="14" customWidth="1"/>
    <col min="14339" max="14339" width="15.7109375" style="14" customWidth="1"/>
    <col min="14340" max="14340" width="13.28515625" style="14" customWidth="1"/>
    <col min="14341" max="14345" width="11.7109375" style="14" customWidth="1"/>
    <col min="14346" max="14348" width="11.42578125" style="14" customWidth="1"/>
    <col min="14349" max="14349" width="17.140625" style="14" customWidth="1"/>
    <col min="14350" max="14592" width="11.42578125" style="14"/>
    <col min="14593" max="14593" width="9" style="14" customWidth="1"/>
    <col min="14594" max="14594" width="16" style="14" customWidth="1"/>
    <col min="14595" max="14595" width="15.7109375" style="14" customWidth="1"/>
    <col min="14596" max="14596" width="13.28515625" style="14" customWidth="1"/>
    <col min="14597" max="14601" width="11.7109375" style="14" customWidth="1"/>
    <col min="14602" max="14604" width="11.42578125" style="14" customWidth="1"/>
    <col min="14605" max="14605" width="17.140625" style="14" customWidth="1"/>
    <col min="14606" max="14848" width="11.42578125" style="14"/>
    <col min="14849" max="14849" width="9" style="14" customWidth="1"/>
    <col min="14850" max="14850" width="16" style="14" customWidth="1"/>
    <col min="14851" max="14851" width="15.7109375" style="14" customWidth="1"/>
    <col min="14852" max="14852" width="13.28515625" style="14" customWidth="1"/>
    <col min="14853" max="14857" width="11.7109375" style="14" customWidth="1"/>
    <col min="14858" max="14860" width="11.42578125" style="14" customWidth="1"/>
    <col min="14861" max="14861" width="17.140625" style="14" customWidth="1"/>
    <col min="14862" max="15104" width="11.42578125" style="14"/>
    <col min="15105" max="15105" width="9" style="14" customWidth="1"/>
    <col min="15106" max="15106" width="16" style="14" customWidth="1"/>
    <col min="15107" max="15107" width="15.7109375" style="14" customWidth="1"/>
    <col min="15108" max="15108" width="13.28515625" style="14" customWidth="1"/>
    <col min="15109" max="15113" width="11.7109375" style="14" customWidth="1"/>
    <col min="15114" max="15116" width="11.42578125" style="14" customWidth="1"/>
    <col min="15117" max="15117" width="17.140625" style="14" customWidth="1"/>
    <col min="15118" max="15360" width="11.42578125" style="14"/>
    <col min="15361" max="15361" width="9" style="14" customWidth="1"/>
    <col min="15362" max="15362" width="16" style="14" customWidth="1"/>
    <col min="15363" max="15363" width="15.7109375" style="14" customWidth="1"/>
    <col min="15364" max="15364" width="13.28515625" style="14" customWidth="1"/>
    <col min="15365" max="15369" width="11.7109375" style="14" customWidth="1"/>
    <col min="15370" max="15372" width="11.42578125" style="14" customWidth="1"/>
    <col min="15373" max="15373" width="17.140625" style="14" customWidth="1"/>
    <col min="15374" max="15616" width="11.42578125" style="14"/>
    <col min="15617" max="15617" width="9" style="14" customWidth="1"/>
    <col min="15618" max="15618" width="16" style="14" customWidth="1"/>
    <col min="15619" max="15619" width="15.7109375" style="14" customWidth="1"/>
    <col min="15620" max="15620" width="13.28515625" style="14" customWidth="1"/>
    <col min="15621" max="15625" width="11.7109375" style="14" customWidth="1"/>
    <col min="15626" max="15628" width="11.42578125" style="14" customWidth="1"/>
    <col min="15629" max="15629" width="17.140625" style="14" customWidth="1"/>
    <col min="15630" max="15872" width="11.42578125" style="14"/>
    <col min="15873" max="15873" width="9" style="14" customWidth="1"/>
    <col min="15874" max="15874" width="16" style="14" customWidth="1"/>
    <col min="15875" max="15875" width="15.7109375" style="14" customWidth="1"/>
    <col min="15876" max="15876" width="13.28515625" style="14" customWidth="1"/>
    <col min="15877" max="15881" width="11.7109375" style="14" customWidth="1"/>
    <col min="15882" max="15884" width="11.42578125" style="14" customWidth="1"/>
    <col min="15885" max="15885" width="17.140625" style="14" customWidth="1"/>
    <col min="15886" max="16128" width="11.42578125" style="14"/>
    <col min="16129" max="16129" width="9" style="14" customWidth="1"/>
    <col min="16130" max="16130" width="16" style="14" customWidth="1"/>
    <col min="16131" max="16131" width="15.7109375" style="14" customWidth="1"/>
    <col min="16132" max="16132" width="13.28515625" style="14" customWidth="1"/>
    <col min="16133" max="16137" width="11.7109375" style="14" customWidth="1"/>
    <col min="16138" max="16140" width="11.42578125" style="14" customWidth="1"/>
    <col min="16141" max="16141" width="17.140625" style="14" customWidth="1"/>
    <col min="16142" max="16384" width="11.42578125" style="14"/>
  </cols>
  <sheetData>
    <row r="3" spans="1:16" ht="18" x14ac:dyDescent="0.25">
      <c r="A3" s="2" t="s">
        <v>16</v>
      </c>
      <c r="F3" s="14"/>
    </row>
    <row r="4" spans="1:16" ht="13.5" thickBot="1" x14ac:dyDescent="0.25">
      <c r="D4" s="29"/>
    </row>
    <row r="5" spans="1:16" ht="27" customHeight="1" thickBot="1" x14ac:dyDescent="0.25">
      <c r="A5" s="7" t="s">
        <v>2</v>
      </c>
      <c r="B5" s="30" t="s">
        <v>3</v>
      </c>
      <c r="C5" s="30"/>
      <c r="D5" s="31"/>
      <c r="E5" s="32" t="s">
        <v>17</v>
      </c>
      <c r="F5" s="31" t="s">
        <v>18</v>
      </c>
      <c r="G5" s="31" t="s">
        <v>19</v>
      </c>
      <c r="H5" s="31" t="s">
        <v>20</v>
      </c>
      <c r="I5" s="33" t="s">
        <v>21</v>
      </c>
    </row>
    <row r="6" spans="1:16" ht="15" x14ac:dyDescent="0.25">
      <c r="A6" s="34"/>
      <c r="B6" s="1">
        <v>40360</v>
      </c>
      <c r="C6" s="15">
        <v>945775</v>
      </c>
      <c r="D6" s="35"/>
      <c r="E6" s="36"/>
      <c r="F6" s="36"/>
      <c r="G6" s="36"/>
      <c r="H6" s="36"/>
      <c r="I6" s="37"/>
    </row>
    <row r="7" spans="1:16" ht="15" x14ac:dyDescent="0.25">
      <c r="A7" s="34"/>
      <c r="B7" s="1">
        <v>40391</v>
      </c>
      <c r="C7" s="15">
        <v>1261190</v>
      </c>
      <c r="D7" s="35">
        <f>C6</f>
        <v>945775</v>
      </c>
      <c r="E7" s="35">
        <f>C7-D7</f>
        <v>315415</v>
      </c>
      <c r="F7" s="35">
        <f>ABS(E7)</f>
        <v>315415</v>
      </c>
      <c r="G7" s="35">
        <f>E7^2</f>
        <v>99486622225</v>
      </c>
      <c r="H7" s="38">
        <f>F7/C7</f>
        <v>0.2500931659781635</v>
      </c>
      <c r="I7" s="39">
        <f>E7/C7</f>
        <v>0.2500931659781635</v>
      </c>
    </row>
    <row r="8" spans="1:16" ht="15" x14ac:dyDescent="0.25">
      <c r="A8" s="34"/>
      <c r="B8" s="1">
        <v>40422</v>
      </c>
      <c r="C8" s="15">
        <v>692561</v>
      </c>
      <c r="D8" s="35">
        <f t="shared" ref="D8:D29" si="0">C7</f>
        <v>1261190</v>
      </c>
      <c r="E8" s="35">
        <f t="shared" ref="E8:E29" si="1">C8-D8</f>
        <v>-568629</v>
      </c>
      <c r="F8" s="35">
        <f t="shared" ref="F8:F29" si="2">ABS(E8)</f>
        <v>568629</v>
      </c>
      <c r="G8" s="35">
        <f t="shared" ref="G8:G29" si="3">E8^2</f>
        <v>323338939641</v>
      </c>
      <c r="H8" s="38">
        <f t="shared" ref="H8:H29" si="4">F8/C8</f>
        <v>0.82105258598159581</v>
      </c>
      <c r="I8" s="39">
        <f t="shared" ref="I8:I29" si="5">E8/C8</f>
        <v>-0.82105258598159581</v>
      </c>
    </row>
    <row r="9" spans="1:16" ht="15" x14ac:dyDescent="0.25">
      <c r="A9" s="34"/>
      <c r="B9" s="1">
        <v>40452</v>
      </c>
      <c r="C9" s="15">
        <v>1218357</v>
      </c>
      <c r="D9" s="35">
        <f t="shared" si="0"/>
        <v>692561</v>
      </c>
      <c r="E9" s="35">
        <f t="shared" si="1"/>
        <v>525796</v>
      </c>
      <c r="F9" s="35">
        <f t="shared" si="2"/>
        <v>525796</v>
      </c>
      <c r="G9" s="35">
        <f t="shared" si="3"/>
        <v>276461433616</v>
      </c>
      <c r="H9" s="38">
        <f t="shared" si="4"/>
        <v>0.43156152096635059</v>
      </c>
      <c r="I9" s="39">
        <f t="shared" si="5"/>
        <v>0.43156152096635059</v>
      </c>
    </row>
    <row r="10" spans="1:16" ht="15" x14ac:dyDescent="0.25">
      <c r="A10" s="40"/>
      <c r="B10" s="1">
        <v>40483</v>
      </c>
      <c r="C10" s="15">
        <v>917663</v>
      </c>
      <c r="D10" s="35">
        <f t="shared" si="0"/>
        <v>1218357</v>
      </c>
      <c r="E10" s="35">
        <f t="shared" si="1"/>
        <v>-300694</v>
      </c>
      <c r="F10" s="35">
        <f t="shared" si="2"/>
        <v>300694</v>
      </c>
      <c r="G10" s="35">
        <f t="shared" si="3"/>
        <v>90416881636</v>
      </c>
      <c r="H10" s="38">
        <f t="shared" si="4"/>
        <v>0.32767366669463627</v>
      </c>
      <c r="I10" s="39">
        <f t="shared" si="5"/>
        <v>-0.32767366669463627</v>
      </c>
    </row>
    <row r="11" spans="1:16" ht="15" x14ac:dyDescent="0.25">
      <c r="A11" s="40"/>
      <c r="B11" s="1">
        <v>40513</v>
      </c>
      <c r="C11" s="15">
        <v>352300</v>
      </c>
      <c r="D11" s="35">
        <f t="shared" si="0"/>
        <v>917663</v>
      </c>
      <c r="E11" s="35">
        <f t="shared" si="1"/>
        <v>-565363</v>
      </c>
      <c r="F11" s="35">
        <f t="shared" si="2"/>
        <v>565363</v>
      </c>
      <c r="G11" s="35">
        <f t="shared" si="3"/>
        <v>319635321769</v>
      </c>
      <c r="H11" s="38">
        <f t="shared" si="4"/>
        <v>1.6047771785410161</v>
      </c>
      <c r="I11" s="39">
        <f t="shared" si="5"/>
        <v>-1.6047771785410161</v>
      </c>
    </row>
    <row r="12" spans="1:16" ht="15" x14ac:dyDescent="0.25">
      <c r="A12" s="40"/>
      <c r="B12" s="1">
        <v>40544</v>
      </c>
      <c r="C12" s="15">
        <v>1284054</v>
      </c>
      <c r="D12" s="35">
        <f t="shared" si="0"/>
        <v>352300</v>
      </c>
      <c r="E12" s="35">
        <f t="shared" si="1"/>
        <v>931754</v>
      </c>
      <c r="F12" s="35">
        <f t="shared" si="2"/>
        <v>931754</v>
      </c>
      <c r="G12" s="35">
        <f t="shared" si="3"/>
        <v>868165516516</v>
      </c>
      <c r="H12" s="38">
        <f t="shared" si="4"/>
        <v>0.7256345916916267</v>
      </c>
      <c r="I12" s="39">
        <f t="shared" si="5"/>
        <v>0.7256345916916267</v>
      </c>
      <c r="J12" s="41"/>
      <c r="K12" s="42"/>
      <c r="L12" s="42"/>
      <c r="M12" s="42"/>
      <c r="N12" s="42"/>
      <c r="O12" s="42"/>
      <c r="P12" s="42"/>
    </row>
    <row r="13" spans="1:16" ht="15" x14ac:dyDescent="0.25">
      <c r="A13" s="40"/>
      <c r="B13" s="1">
        <v>40575</v>
      </c>
      <c r="C13" s="15">
        <v>972411</v>
      </c>
      <c r="D13" s="35">
        <f t="shared" si="0"/>
        <v>1284054</v>
      </c>
      <c r="E13" s="35">
        <f t="shared" si="1"/>
        <v>-311643</v>
      </c>
      <c r="F13" s="35">
        <f t="shared" si="2"/>
        <v>311643</v>
      </c>
      <c r="G13" s="35">
        <f t="shared" si="3"/>
        <v>97121359449</v>
      </c>
      <c r="H13" s="38">
        <f t="shared" si="4"/>
        <v>0.32048485671182247</v>
      </c>
      <c r="I13" s="39">
        <f t="shared" si="5"/>
        <v>-0.32048485671182247</v>
      </c>
      <c r="J13" s="41"/>
      <c r="K13" s="42"/>
      <c r="L13" s="42"/>
      <c r="M13" s="42"/>
      <c r="N13" s="42"/>
      <c r="O13" s="42"/>
      <c r="P13" s="42"/>
    </row>
    <row r="14" spans="1:16" ht="15" x14ac:dyDescent="0.25">
      <c r="A14" s="40"/>
      <c r="B14" s="1">
        <v>40603</v>
      </c>
      <c r="C14" s="15">
        <v>1206077</v>
      </c>
      <c r="D14" s="35">
        <f t="shared" si="0"/>
        <v>972411</v>
      </c>
      <c r="E14" s="35">
        <f t="shared" si="1"/>
        <v>233666</v>
      </c>
      <c r="F14" s="35">
        <f t="shared" si="2"/>
        <v>233666</v>
      </c>
      <c r="G14" s="35">
        <f t="shared" si="3"/>
        <v>54599799556</v>
      </c>
      <c r="H14" s="38">
        <f t="shared" si="4"/>
        <v>0.19374053232090488</v>
      </c>
      <c r="I14" s="39">
        <f t="shared" si="5"/>
        <v>0.19374053232090488</v>
      </c>
      <c r="J14" s="41"/>
      <c r="K14" s="42"/>
      <c r="L14" s="42"/>
      <c r="M14" s="42"/>
      <c r="N14" s="42"/>
      <c r="O14" s="42"/>
      <c r="P14" s="42"/>
    </row>
    <row r="15" spans="1:16" ht="15" x14ac:dyDescent="0.25">
      <c r="A15" s="40"/>
      <c r="B15" s="1">
        <v>40634</v>
      </c>
      <c r="C15" s="15">
        <v>1056456</v>
      </c>
      <c r="D15" s="35">
        <f t="shared" si="0"/>
        <v>1206077</v>
      </c>
      <c r="E15" s="35">
        <f t="shared" si="1"/>
        <v>-149621</v>
      </c>
      <c r="F15" s="35">
        <f t="shared" si="2"/>
        <v>149621</v>
      </c>
      <c r="G15" s="35">
        <f t="shared" si="3"/>
        <v>22386443641</v>
      </c>
      <c r="H15" s="38">
        <f t="shared" si="4"/>
        <v>0.14162539660904003</v>
      </c>
      <c r="I15" s="39">
        <f t="shared" si="5"/>
        <v>-0.14162539660904003</v>
      </c>
      <c r="J15" s="41"/>
      <c r="K15" s="42"/>
      <c r="L15" s="42"/>
      <c r="M15" s="42"/>
      <c r="N15" s="42"/>
      <c r="O15" s="42"/>
      <c r="P15" s="42"/>
    </row>
    <row r="16" spans="1:16" ht="15" x14ac:dyDescent="0.25">
      <c r="A16" s="40"/>
      <c r="B16" s="1">
        <v>40664</v>
      </c>
      <c r="C16" s="15">
        <v>1211680</v>
      </c>
      <c r="D16" s="35">
        <f t="shared" si="0"/>
        <v>1056456</v>
      </c>
      <c r="E16" s="35">
        <f t="shared" si="1"/>
        <v>155224</v>
      </c>
      <c r="F16" s="35">
        <f t="shared" si="2"/>
        <v>155224</v>
      </c>
      <c r="G16" s="35">
        <f t="shared" si="3"/>
        <v>24094490176</v>
      </c>
      <c r="H16" s="38">
        <f t="shared" si="4"/>
        <v>0.12810643074078965</v>
      </c>
      <c r="I16" s="39">
        <f t="shared" si="5"/>
        <v>0.12810643074078965</v>
      </c>
      <c r="J16" s="41"/>
      <c r="K16" s="42"/>
      <c r="L16" s="42"/>
      <c r="M16" s="42"/>
      <c r="N16" s="42"/>
      <c r="O16" s="42"/>
      <c r="P16" s="42"/>
    </row>
    <row r="17" spans="1:20" ht="15" x14ac:dyDescent="0.25">
      <c r="A17" s="40"/>
      <c r="B17" s="1">
        <v>40695</v>
      </c>
      <c r="C17" s="15">
        <v>1192073</v>
      </c>
      <c r="D17" s="35">
        <f t="shared" si="0"/>
        <v>1211680</v>
      </c>
      <c r="E17" s="35">
        <f t="shared" si="1"/>
        <v>-19607</v>
      </c>
      <c r="F17" s="35">
        <f t="shared" si="2"/>
        <v>19607</v>
      </c>
      <c r="G17" s="35">
        <f t="shared" si="3"/>
        <v>384434449</v>
      </c>
      <c r="H17" s="38">
        <f t="shared" si="4"/>
        <v>1.6447818212475242E-2</v>
      </c>
      <c r="I17" s="39">
        <f t="shared" si="5"/>
        <v>-1.6447818212475242E-2</v>
      </c>
      <c r="J17" s="43"/>
      <c r="K17" s="44"/>
      <c r="L17" s="45"/>
      <c r="M17" s="45"/>
      <c r="N17" s="45"/>
      <c r="O17" s="45"/>
      <c r="P17" s="42"/>
    </row>
    <row r="18" spans="1:20" ht="15" x14ac:dyDescent="0.25">
      <c r="A18" s="40"/>
      <c r="B18" s="1">
        <v>40725</v>
      </c>
      <c r="C18" s="15">
        <v>880271</v>
      </c>
      <c r="D18" s="35">
        <f t="shared" si="0"/>
        <v>1192073</v>
      </c>
      <c r="E18" s="35">
        <f t="shared" si="1"/>
        <v>-311802</v>
      </c>
      <c r="F18" s="35">
        <f t="shared" si="2"/>
        <v>311802</v>
      </c>
      <c r="G18" s="35">
        <f t="shared" si="3"/>
        <v>97220487204</v>
      </c>
      <c r="H18" s="38">
        <f t="shared" si="4"/>
        <v>0.35421137354292032</v>
      </c>
      <c r="I18" s="39">
        <f t="shared" si="5"/>
        <v>-0.35421137354292032</v>
      </c>
      <c r="J18" s="41"/>
      <c r="K18" s="42"/>
      <c r="L18" s="42"/>
      <c r="M18" s="42"/>
      <c r="N18" s="42"/>
      <c r="O18" s="42"/>
      <c r="P18" s="42"/>
    </row>
    <row r="19" spans="1:20" ht="15" x14ac:dyDescent="0.25">
      <c r="A19" s="40"/>
      <c r="B19" s="1">
        <v>40756</v>
      </c>
      <c r="C19" s="15">
        <v>1950547</v>
      </c>
      <c r="D19" s="35">
        <f t="shared" si="0"/>
        <v>880271</v>
      </c>
      <c r="E19" s="35">
        <f t="shared" si="1"/>
        <v>1070276</v>
      </c>
      <c r="F19" s="35">
        <f t="shared" si="2"/>
        <v>1070276</v>
      </c>
      <c r="G19" s="35">
        <f t="shared" si="3"/>
        <v>1145490716176</v>
      </c>
      <c r="H19" s="38">
        <f t="shared" si="4"/>
        <v>0.54870556823291106</v>
      </c>
      <c r="I19" s="39">
        <f t="shared" si="5"/>
        <v>0.54870556823291106</v>
      </c>
      <c r="J19" s="41"/>
      <c r="K19" s="42"/>
      <c r="L19" s="42"/>
      <c r="M19" s="42"/>
      <c r="N19" s="42"/>
      <c r="O19" s="42"/>
      <c r="P19" s="42"/>
    </row>
    <row r="20" spans="1:20" ht="15" x14ac:dyDescent="0.25">
      <c r="A20" s="40"/>
      <c r="B20" s="1">
        <v>40787</v>
      </c>
      <c r="C20" s="15">
        <v>1334862</v>
      </c>
      <c r="D20" s="35">
        <f t="shared" si="0"/>
        <v>1950547</v>
      </c>
      <c r="E20" s="35">
        <f t="shared" si="1"/>
        <v>-615685</v>
      </c>
      <c r="F20" s="35">
        <f t="shared" si="2"/>
        <v>615685</v>
      </c>
      <c r="G20" s="35">
        <f t="shared" si="3"/>
        <v>379068019225</v>
      </c>
      <c r="H20" s="38">
        <f t="shared" si="4"/>
        <v>0.46123494413654748</v>
      </c>
      <c r="I20" s="39">
        <f t="shared" si="5"/>
        <v>-0.46123494413654748</v>
      </c>
      <c r="J20" s="41"/>
      <c r="K20" s="42"/>
      <c r="L20" s="42"/>
      <c r="M20" s="42"/>
      <c r="N20" s="42"/>
      <c r="O20" s="42"/>
      <c r="P20" s="42"/>
    </row>
    <row r="21" spans="1:20" ht="15" x14ac:dyDescent="0.25">
      <c r="A21" s="40"/>
      <c r="B21" s="1">
        <v>40817</v>
      </c>
      <c r="C21" s="15">
        <v>1843640</v>
      </c>
      <c r="D21" s="35">
        <f t="shared" si="0"/>
        <v>1334862</v>
      </c>
      <c r="E21" s="35">
        <f t="shared" si="1"/>
        <v>508778</v>
      </c>
      <c r="F21" s="35">
        <f t="shared" si="2"/>
        <v>508778</v>
      </c>
      <c r="G21" s="35">
        <f t="shared" si="3"/>
        <v>258855053284</v>
      </c>
      <c r="H21" s="38">
        <f t="shared" si="4"/>
        <v>0.27596385411468616</v>
      </c>
      <c r="I21" s="39">
        <f t="shared" si="5"/>
        <v>0.27596385411468616</v>
      </c>
      <c r="J21" s="41"/>
      <c r="K21" s="42"/>
      <c r="L21" s="42"/>
      <c r="M21" s="42"/>
      <c r="N21" s="42"/>
      <c r="O21" s="42"/>
      <c r="P21" s="42"/>
    </row>
    <row r="22" spans="1:20" ht="15" x14ac:dyDescent="0.25">
      <c r="A22" s="40"/>
      <c r="B22" s="1">
        <v>40848</v>
      </c>
      <c r="C22" s="15">
        <v>1081329</v>
      </c>
      <c r="D22" s="35">
        <f t="shared" si="0"/>
        <v>1843640</v>
      </c>
      <c r="E22" s="35">
        <f t="shared" si="1"/>
        <v>-762311</v>
      </c>
      <c r="F22" s="35">
        <f t="shared" si="2"/>
        <v>762311</v>
      </c>
      <c r="G22" s="35">
        <f t="shared" si="3"/>
        <v>581118060721</v>
      </c>
      <c r="H22" s="38">
        <f t="shared" si="4"/>
        <v>0.70497600637733748</v>
      </c>
      <c r="I22" s="39">
        <f t="shared" si="5"/>
        <v>-0.70497600637733748</v>
      </c>
      <c r="J22" s="41"/>
      <c r="K22" s="42"/>
      <c r="L22" s="42"/>
      <c r="M22" s="42"/>
      <c r="N22" s="42"/>
      <c r="O22" s="42"/>
      <c r="P22" s="42"/>
    </row>
    <row r="23" spans="1:20" ht="15" x14ac:dyDescent="0.25">
      <c r="A23" s="40"/>
      <c r="B23" s="1">
        <v>40878</v>
      </c>
      <c r="C23" s="15">
        <v>815774</v>
      </c>
      <c r="D23" s="35">
        <f t="shared" si="0"/>
        <v>1081329</v>
      </c>
      <c r="E23" s="35">
        <f t="shared" si="1"/>
        <v>-265555</v>
      </c>
      <c r="F23" s="35">
        <f t="shared" si="2"/>
        <v>265555</v>
      </c>
      <c r="G23" s="35">
        <f t="shared" si="3"/>
        <v>70519458025</v>
      </c>
      <c r="H23" s="38">
        <f t="shared" si="4"/>
        <v>0.32552520673617941</v>
      </c>
      <c r="I23" s="39">
        <f t="shared" si="5"/>
        <v>-0.32552520673617941</v>
      </c>
    </row>
    <row r="24" spans="1:20" ht="15" x14ac:dyDescent="0.25">
      <c r="A24" s="40"/>
      <c r="B24" s="1">
        <v>40909</v>
      </c>
      <c r="C24" s="15">
        <v>957896</v>
      </c>
      <c r="D24" s="35">
        <f t="shared" si="0"/>
        <v>815774</v>
      </c>
      <c r="E24" s="35">
        <f t="shared" si="1"/>
        <v>142122</v>
      </c>
      <c r="F24" s="35">
        <f t="shared" si="2"/>
        <v>142122</v>
      </c>
      <c r="G24" s="35">
        <f t="shared" si="3"/>
        <v>20198662884</v>
      </c>
      <c r="H24" s="38">
        <f t="shared" si="4"/>
        <v>0.14836892522779091</v>
      </c>
      <c r="I24" s="39">
        <f t="shared" si="5"/>
        <v>0.14836892522779091</v>
      </c>
    </row>
    <row r="25" spans="1:20" ht="15" x14ac:dyDescent="0.25">
      <c r="A25" s="40"/>
      <c r="B25" s="1">
        <v>40940</v>
      </c>
      <c r="C25" s="15">
        <v>991374</v>
      </c>
      <c r="D25" s="35">
        <f t="shared" si="0"/>
        <v>957896</v>
      </c>
      <c r="E25" s="35">
        <f t="shared" si="1"/>
        <v>33478</v>
      </c>
      <c r="F25" s="35">
        <f t="shared" si="2"/>
        <v>33478</v>
      </c>
      <c r="G25" s="35">
        <f t="shared" si="3"/>
        <v>1120776484</v>
      </c>
      <c r="H25" s="38">
        <f t="shared" si="4"/>
        <v>3.3769293929435312E-2</v>
      </c>
      <c r="I25" s="39">
        <f t="shared" si="5"/>
        <v>3.3769293929435312E-2</v>
      </c>
    </row>
    <row r="26" spans="1:20" ht="15" x14ac:dyDescent="0.25">
      <c r="A26" s="40"/>
      <c r="B26" s="1">
        <v>40969</v>
      </c>
      <c r="C26" s="15">
        <v>1122492</v>
      </c>
      <c r="D26" s="35">
        <f t="shared" si="0"/>
        <v>991374</v>
      </c>
      <c r="E26" s="35">
        <f t="shared" si="1"/>
        <v>131118</v>
      </c>
      <c r="F26" s="35">
        <f t="shared" si="2"/>
        <v>131118</v>
      </c>
      <c r="G26" s="35">
        <f t="shared" si="3"/>
        <v>17191929924</v>
      </c>
      <c r="H26" s="38">
        <f t="shared" si="4"/>
        <v>0.11680974118301066</v>
      </c>
      <c r="I26" s="39">
        <f t="shared" si="5"/>
        <v>0.11680974118301066</v>
      </c>
    </row>
    <row r="27" spans="1:20" ht="15" x14ac:dyDescent="0.25">
      <c r="A27" s="40"/>
      <c r="B27" s="1">
        <v>41000</v>
      </c>
      <c r="C27" s="15">
        <v>1090146</v>
      </c>
      <c r="D27" s="35">
        <f t="shared" si="0"/>
        <v>1122492</v>
      </c>
      <c r="E27" s="35">
        <f t="shared" si="1"/>
        <v>-32346</v>
      </c>
      <c r="F27" s="35">
        <f t="shared" si="2"/>
        <v>32346</v>
      </c>
      <c r="G27" s="35">
        <f t="shared" si="3"/>
        <v>1046263716</v>
      </c>
      <c r="H27" s="38">
        <f t="shared" si="4"/>
        <v>2.9671255042902512E-2</v>
      </c>
      <c r="I27" s="39">
        <f t="shared" si="5"/>
        <v>-2.9671255042902512E-2</v>
      </c>
    </row>
    <row r="28" spans="1:20" ht="15" x14ac:dyDescent="0.25">
      <c r="A28" s="40"/>
      <c r="B28" s="1">
        <v>41030</v>
      </c>
      <c r="C28" s="15">
        <v>947611</v>
      </c>
      <c r="D28" s="35">
        <f t="shared" si="0"/>
        <v>1090146</v>
      </c>
      <c r="E28" s="35">
        <f t="shared" si="1"/>
        <v>-142535</v>
      </c>
      <c r="F28" s="35">
        <f t="shared" si="2"/>
        <v>142535</v>
      </c>
      <c r="G28" s="35">
        <f t="shared" si="3"/>
        <v>20316226225</v>
      </c>
      <c r="H28" s="38">
        <f t="shared" si="4"/>
        <v>0.15041509649001542</v>
      </c>
      <c r="I28" s="39">
        <f t="shared" si="5"/>
        <v>-0.15041509649001542</v>
      </c>
    </row>
    <row r="29" spans="1:20" ht="15.75" thickBot="1" x14ac:dyDescent="0.3">
      <c r="A29" s="40"/>
      <c r="B29" s="1">
        <v>41061</v>
      </c>
      <c r="C29" s="15">
        <v>972620</v>
      </c>
      <c r="D29" s="35">
        <f t="shared" si="0"/>
        <v>947611</v>
      </c>
      <c r="E29" s="35">
        <f t="shared" si="1"/>
        <v>25009</v>
      </c>
      <c r="F29" s="35">
        <f t="shared" si="2"/>
        <v>25009</v>
      </c>
      <c r="G29" s="35">
        <f t="shared" si="3"/>
        <v>625450081</v>
      </c>
      <c r="H29" s="38">
        <f t="shared" si="4"/>
        <v>2.5713022557627852E-2</v>
      </c>
      <c r="I29" s="39">
        <f t="shared" si="5"/>
        <v>2.5713022557627852E-2</v>
      </c>
    </row>
    <row r="30" spans="1:20" s="28" customFormat="1" ht="13.5" thickBot="1" x14ac:dyDescent="0.25">
      <c r="A30" s="42"/>
      <c r="B30" s="50"/>
      <c r="C30" s="51"/>
      <c r="D30" s="52">
        <f>+C29</f>
        <v>972620</v>
      </c>
      <c r="E30" s="35"/>
      <c r="F30" s="53">
        <f>AVERAGE(F7:F29)</f>
        <v>352975.08695652173</v>
      </c>
      <c r="G30" s="54">
        <f>AVERAGE(G7:G29)</f>
        <v>207341841157.52173</v>
      </c>
      <c r="H30" s="55">
        <f>AVERAGE(H7:H29)</f>
        <v>0.35376356660955599</v>
      </c>
      <c r="I30" s="56">
        <f>AVERAGE(I7:I29)</f>
        <v>-0.10346211904926919</v>
      </c>
      <c r="K30" s="14"/>
      <c r="L30" s="14"/>
      <c r="M30" s="14"/>
      <c r="N30" s="14"/>
      <c r="O30" s="14"/>
      <c r="P30" s="14"/>
      <c r="Q30" s="14"/>
      <c r="R30" s="14"/>
      <c r="S30" s="14"/>
      <c r="T30" s="14"/>
    </row>
    <row r="35" spans="1:20" ht="18" x14ac:dyDescent="0.25">
      <c r="A35" s="2" t="s">
        <v>22</v>
      </c>
      <c r="L35" s="2" t="s">
        <v>22</v>
      </c>
    </row>
    <row r="36" spans="1:20" ht="13.5" thickBot="1" x14ac:dyDescent="0.25">
      <c r="E36" s="14"/>
    </row>
    <row r="37" spans="1:20" ht="27" customHeight="1" thickBot="1" x14ac:dyDescent="0.25">
      <c r="A37" s="7" t="s">
        <v>2</v>
      </c>
      <c r="B37" s="30" t="s">
        <v>3</v>
      </c>
      <c r="C37" s="30"/>
      <c r="D37" s="31"/>
      <c r="E37" s="32" t="s">
        <v>17</v>
      </c>
      <c r="F37" s="31" t="s">
        <v>18</v>
      </c>
      <c r="G37" s="31" t="s">
        <v>19</v>
      </c>
      <c r="H37" s="31" t="s">
        <v>20</v>
      </c>
      <c r="I37" s="33" t="s">
        <v>21</v>
      </c>
      <c r="L37" s="7" t="s">
        <v>2</v>
      </c>
      <c r="M37" s="30" t="s">
        <v>3</v>
      </c>
      <c r="N37" s="30"/>
      <c r="O37" s="31"/>
      <c r="P37" s="32" t="s">
        <v>17</v>
      </c>
      <c r="Q37" s="31" t="s">
        <v>18</v>
      </c>
      <c r="R37" s="31" t="s">
        <v>19</v>
      </c>
      <c r="S37" s="31" t="s">
        <v>20</v>
      </c>
      <c r="T37" s="33" t="s">
        <v>21</v>
      </c>
    </row>
    <row r="38" spans="1:20" ht="15" x14ac:dyDescent="0.25">
      <c r="A38" s="34"/>
      <c r="B38" s="1">
        <v>40360</v>
      </c>
      <c r="C38" s="15">
        <v>945775</v>
      </c>
      <c r="D38" s="35"/>
      <c r="E38" s="36"/>
      <c r="F38" s="36"/>
      <c r="G38" s="36"/>
      <c r="H38" s="36"/>
      <c r="I38" s="37"/>
      <c r="L38" s="34"/>
      <c r="M38" s="1">
        <v>40360</v>
      </c>
      <c r="N38" s="15">
        <v>945775</v>
      </c>
      <c r="O38" s="35"/>
      <c r="P38" s="36"/>
      <c r="Q38" s="36"/>
      <c r="R38" s="36"/>
      <c r="S38" s="36"/>
      <c r="T38" s="37"/>
    </row>
    <row r="39" spans="1:20" ht="15" x14ac:dyDescent="0.25">
      <c r="A39" s="34"/>
      <c r="B39" s="1">
        <v>40391</v>
      </c>
      <c r="C39" s="15">
        <v>1261190</v>
      </c>
      <c r="D39" s="35"/>
      <c r="E39" s="35"/>
      <c r="F39" s="35"/>
      <c r="G39" s="35"/>
      <c r="H39" s="38"/>
      <c r="I39" s="39"/>
      <c r="L39" s="34"/>
      <c r="M39" s="1">
        <v>40391</v>
      </c>
      <c r="N39" s="15">
        <v>1261190</v>
      </c>
      <c r="O39" s="35"/>
      <c r="P39" s="35"/>
      <c r="Q39" s="35"/>
      <c r="R39" s="35"/>
      <c r="S39" s="38"/>
      <c r="T39" s="39"/>
    </row>
    <row r="40" spans="1:20" ht="15" x14ac:dyDescent="0.25">
      <c r="A40" s="34"/>
      <c r="B40" s="1">
        <v>40422</v>
      </c>
      <c r="C40" s="15">
        <v>692561</v>
      </c>
      <c r="D40" s="35">
        <f>+C39+(C39-C38)</f>
        <v>1576605</v>
      </c>
      <c r="E40" s="35">
        <f>C40-D40</f>
        <v>-884044</v>
      </c>
      <c r="F40" s="35">
        <f t="shared" ref="F40:F61" si="6">ABS(E40)</f>
        <v>884044</v>
      </c>
      <c r="G40" s="35">
        <f t="shared" ref="G40:G61" si="7">E40^2</f>
        <v>781533793936</v>
      </c>
      <c r="H40" s="38">
        <f t="shared" ref="H40:H61" si="8">F40/C40</f>
        <v>1.2764853926224549</v>
      </c>
      <c r="I40" s="39">
        <f t="shared" ref="I40:I61" si="9">E40/C40</f>
        <v>-1.2764853926224549</v>
      </c>
      <c r="L40" s="34"/>
      <c r="M40" s="1">
        <v>40422</v>
      </c>
      <c r="N40" s="15">
        <v>692561</v>
      </c>
      <c r="O40" s="35">
        <f>N39*(N39/N38)</f>
        <v>1681795.5815072295</v>
      </c>
      <c r="P40" s="35">
        <f>N40-O40</f>
        <v>-989234.58150722948</v>
      </c>
      <c r="Q40" s="35">
        <f t="shared" ref="Q40:Q61" si="10">ABS(P40)</f>
        <v>989234.58150722948</v>
      </c>
      <c r="R40" s="35">
        <f t="shared" ref="R40:R61" si="11">P40^2</f>
        <v>978585057249.78345</v>
      </c>
      <c r="S40" s="38">
        <f t="shared" ref="S40:S61" si="12">Q40/N40</f>
        <v>1.4283717701505418</v>
      </c>
      <c r="T40" s="39">
        <f t="shared" ref="T40:T61" si="13">P40/N40</f>
        <v>-1.4283717701505418</v>
      </c>
    </row>
    <row r="41" spans="1:20" ht="15" x14ac:dyDescent="0.25">
      <c r="A41" s="34"/>
      <c r="B41" s="1">
        <v>40452</v>
      </c>
      <c r="C41" s="15">
        <v>1218357</v>
      </c>
      <c r="D41" s="35">
        <f t="shared" ref="D41:D61" si="14">+C40+(C40-C39)</f>
        <v>123932</v>
      </c>
      <c r="E41" s="35">
        <f t="shared" ref="E41:E61" si="15">C41-D41</f>
        <v>1094425</v>
      </c>
      <c r="F41" s="35">
        <f t="shared" si="6"/>
        <v>1094425</v>
      </c>
      <c r="G41" s="35">
        <f t="shared" si="7"/>
        <v>1197766080625</v>
      </c>
      <c r="H41" s="38">
        <f t="shared" si="8"/>
        <v>0.89827940414837359</v>
      </c>
      <c r="I41" s="39">
        <f t="shared" si="9"/>
        <v>0.89827940414837359</v>
      </c>
      <c r="L41" s="34"/>
      <c r="M41" s="1">
        <v>40452</v>
      </c>
      <c r="N41" s="15">
        <v>1218357</v>
      </c>
      <c r="O41" s="35">
        <f t="shared" ref="O41:O61" si="16">N40*(N40/N39)</f>
        <v>380308.07310635195</v>
      </c>
      <c r="P41" s="35">
        <f t="shared" ref="P41:P61" si="17">N41-O41</f>
        <v>838048.92689364799</v>
      </c>
      <c r="Q41" s="35">
        <f t="shared" si="10"/>
        <v>838048.92689364799</v>
      </c>
      <c r="R41" s="35">
        <f t="shared" si="11"/>
        <v>702326003867.59497</v>
      </c>
      <c r="S41" s="38">
        <f t="shared" si="12"/>
        <v>0.68785169444887495</v>
      </c>
      <c r="T41" s="39">
        <f t="shared" si="13"/>
        <v>0.68785169444887495</v>
      </c>
    </row>
    <row r="42" spans="1:20" ht="15" x14ac:dyDescent="0.25">
      <c r="A42" s="40"/>
      <c r="B42" s="1">
        <v>40483</v>
      </c>
      <c r="C42" s="15">
        <v>917663</v>
      </c>
      <c r="D42" s="35">
        <f t="shared" si="14"/>
        <v>1744153</v>
      </c>
      <c r="E42" s="35">
        <f t="shared" si="15"/>
        <v>-826490</v>
      </c>
      <c r="F42" s="35">
        <f t="shared" si="6"/>
        <v>826490</v>
      </c>
      <c r="G42" s="35">
        <f t="shared" si="7"/>
        <v>683085720100</v>
      </c>
      <c r="H42" s="38">
        <f t="shared" si="8"/>
        <v>0.90064653364034508</v>
      </c>
      <c r="I42" s="39">
        <f t="shared" si="9"/>
        <v>-0.90064653364034508</v>
      </c>
      <c r="L42" s="40"/>
      <c r="M42" s="1">
        <v>40483</v>
      </c>
      <c r="N42" s="15">
        <v>917663</v>
      </c>
      <c r="O42" s="35">
        <f t="shared" si="16"/>
        <v>2143340.123756608</v>
      </c>
      <c r="P42" s="35">
        <f t="shared" si="17"/>
        <v>-1225677.123756608</v>
      </c>
      <c r="Q42" s="35">
        <f t="shared" si="10"/>
        <v>1225677.123756608</v>
      </c>
      <c r="R42" s="35">
        <f t="shared" si="11"/>
        <v>1502284411700.2712</v>
      </c>
      <c r="S42" s="38">
        <f t="shared" si="12"/>
        <v>1.3356505860611227</v>
      </c>
      <c r="T42" s="39">
        <f t="shared" si="13"/>
        <v>-1.3356505860611227</v>
      </c>
    </row>
    <row r="43" spans="1:20" ht="15" x14ac:dyDescent="0.25">
      <c r="A43" s="40"/>
      <c r="B43" s="1">
        <v>40513</v>
      </c>
      <c r="C43" s="15">
        <v>352300</v>
      </c>
      <c r="D43" s="35">
        <f t="shared" si="14"/>
        <v>616969</v>
      </c>
      <c r="E43" s="35">
        <f t="shared" si="15"/>
        <v>-264669</v>
      </c>
      <c r="F43" s="35">
        <f t="shared" si="6"/>
        <v>264669</v>
      </c>
      <c r="G43" s="35">
        <f t="shared" si="7"/>
        <v>70049679561</v>
      </c>
      <c r="H43" s="38">
        <f t="shared" si="8"/>
        <v>0.75126028952597224</v>
      </c>
      <c r="I43" s="39">
        <f t="shared" si="9"/>
        <v>-0.75126028952597224</v>
      </c>
      <c r="L43" s="40"/>
      <c r="M43" s="1">
        <v>40513</v>
      </c>
      <c r="N43" s="15">
        <v>352300</v>
      </c>
      <c r="O43" s="35">
        <f t="shared" si="16"/>
        <v>691181.14113433089</v>
      </c>
      <c r="P43" s="35">
        <f t="shared" si="17"/>
        <v>-338881.14113433089</v>
      </c>
      <c r="Q43" s="35">
        <f t="shared" si="10"/>
        <v>338881.14113433089</v>
      </c>
      <c r="R43" s="35">
        <f t="shared" si="11"/>
        <v>114840427816.50629</v>
      </c>
      <c r="S43" s="38">
        <f t="shared" si="12"/>
        <v>0.96191070432679782</v>
      </c>
      <c r="T43" s="39">
        <f t="shared" si="13"/>
        <v>-0.96191070432679782</v>
      </c>
    </row>
    <row r="44" spans="1:20" ht="15" x14ac:dyDescent="0.25">
      <c r="A44" s="40"/>
      <c r="B44" s="1">
        <v>40544</v>
      </c>
      <c r="C44" s="15">
        <v>1284054</v>
      </c>
      <c r="D44" s="35">
        <f t="shared" si="14"/>
        <v>-213063</v>
      </c>
      <c r="E44" s="35">
        <f t="shared" si="15"/>
        <v>1497117</v>
      </c>
      <c r="F44" s="35">
        <f t="shared" si="6"/>
        <v>1497117</v>
      </c>
      <c r="G44" s="35">
        <f t="shared" si="7"/>
        <v>2241359311689</v>
      </c>
      <c r="H44" s="38">
        <f t="shared" si="8"/>
        <v>1.1659299375259919</v>
      </c>
      <c r="I44" s="39">
        <f t="shared" si="9"/>
        <v>1.1659299375259919</v>
      </c>
      <c r="J44" s="41"/>
      <c r="K44" s="42"/>
      <c r="L44" s="40"/>
      <c r="M44" s="1">
        <v>40544</v>
      </c>
      <c r="N44" s="15">
        <v>1284054</v>
      </c>
      <c r="O44" s="35">
        <f t="shared" si="16"/>
        <v>135251.49210548971</v>
      </c>
      <c r="P44" s="35">
        <f t="shared" si="17"/>
        <v>1148802.5078945104</v>
      </c>
      <c r="Q44" s="35">
        <f t="shared" si="10"/>
        <v>1148802.5078945104</v>
      </c>
      <c r="R44" s="35">
        <f t="shared" si="11"/>
        <v>1319747202144.7166</v>
      </c>
      <c r="S44" s="38">
        <f t="shared" si="12"/>
        <v>0.89466837679296229</v>
      </c>
      <c r="T44" s="39">
        <f t="shared" si="13"/>
        <v>0.89466837679296229</v>
      </c>
    </row>
    <row r="45" spans="1:20" ht="15" x14ac:dyDescent="0.25">
      <c r="A45" s="40"/>
      <c r="B45" s="1">
        <v>40575</v>
      </c>
      <c r="C45" s="15">
        <v>972411</v>
      </c>
      <c r="D45" s="35">
        <f t="shared" si="14"/>
        <v>2215808</v>
      </c>
      <c r="E45" s="35">
        <f t="shared" si="15"/>
        <v>-1243397</v>
      </c>
      <c r="F45" s="35">
        <f t="shared" si="6"/>
        <v>1243397</v>
      </c>
      <c r="G45" s="35">
        <f t="shared" si="7"/>
        <v>1546036099609</v>
      </c>
      <c r="H45" s="38">
        <f t="shared" si="8"/>
        <v>1.2786743465468819</v>
      </c>
      <c r="I45" s="39">
        <f t="shared" si="9"/>
        <v>-1.2786743465468819</v>
      </c>
      <c r="J45" s="41"/>
      <c r="K45" s="42"/>
      <c r="L45" s="40"/>
      <c r="M45" s="1">
        <v>40575</v>
      </c>
      <c r="N45" s="15">
        <v>972411</v>
      </c>
      <c r="O45" s="35">
        <f t="shared" si="16"/>
        <v>4680087.0704399664</v>
      </c>
      <c r="P45" s="35">
        <f t="shared" si="17"/>
        <v>-3707676.0704399664</v>
      </c>
      <c r="Q45" s="35">
        <f t="shared" si="10"/>
        <v>3707676.0704399664</v>
      </c>
      <c r="R45" s="35">
        <f t="shared" si="11"/>
        <v>13746861843313.15</v>
      </c>
      <c r="S45" s="38">
        <f t="shared" si="12"/>
        <v>3.8128693221692949</v>
      </c>
      <c r="T45" s="39">
        <f t="shared" si="13"/>
        <v>-3.8128693221692949</v>
      </c>
    </row>
    <row r="46" spans="1:20" ht="15" x14ac:dyDescent="0.25">
      <c r="A46" s="40"/>
      <c r="B46" s="1">
        <v>40603</v>
      </c>
      <c r="C46" s="15">
        <v>1206077</v>
      </c>
      <c r="D46" s="35">
        <f t="shared" si="14"/>
        <v>660768</v>
      </c>
      <c r="E46" s="35">
        <f t="shared" si="15"/>
        <v>545309</v>
      </c>
      <c r="F46" s="35">
        <f t="shared" si="6"/>
        <v>545309</v>
      </c>
      <c r="G46" s="35">
        <f t="shared" si="7"/>
        <v>297361905481</v>
      </c>
      <c r="H46" s="38">
        <f t="shared" si="8"/>
        <v>0.45213448229258996</v>
      </c>
      <c r="I46" s="39">
        <f t="shared" si="9"/>
        <v>0.45213448229258996</v>
      </c>
      <c r="J46" s="41"/>
      <c r="K46" s="42"/>
      <c r="L46" s="40"/>
      <c r="M46" s="1">
        <v>40603</v>
      </c>
      <c r="N46" s="15">
        <v>1206077</v>
      </c>
      <c r="O46" s="35">
        <f t="shared" si="16"/>
        <v>736404.50706979621</v>
      </c>
      <c r="P46" s="35">
        <f t="shared" si="17"/>
        <v>469672.49293020379</v>
      </c>
      <c r="Q46" s="35">
        <f t="shared" si="10"/>
        <v>469672.49293020379</v>
      </c>
      <c r="R46" s="35">
        <f t="shared" si="11"/>
        <v>220592250615.27234</v>
      </c>
      <c r="S46" s="38">
        <f t="shared" si="12"/>
        <v>0.38942164797952683</v>
      </c>
      <c r="T46" s="39">
        <f t="shared" si="13"/>
        <v>0.38942164797952683</v>
      </c>
    </row>
    <row r="47" spans="1:20" ht="15" x14ac:dyDescent="0.25">
      <c r="A47" s="40"/>
      <c r="B47" s="1">
        <v>40634</v>
      </c>
      <c r="C47" s="15">
        <v>1056456</v>
      </c>
      <c r="D47" s="35">
        <f t="shared" si="14"/>
        <v>1439743</v>
      </c>
      <c r="E47" s="35">
        <f t="shared" si="15"/>
        <v>-383287</v>
      </c>
      <c r="F47" s="35">
        <f t="shared" si="6"/>
        <v>383287</v>
      </c>
      <c r="G47" s="35">
        <f t="shared" si="7"/>
        <v>146908924369</v>
      </c>
      <c r="H47" s="38">
        <f t="shared" si="8"/>
        <v>0.3628045086591396</v>
      </c>
      <c r="I47" s="39">
        <f t="shared" si="9"/>
        <v>-0.3628045086591396</v>
      </c>
      <c r="J47" s="41"/>
      <c r="K47" s="42"/>
      <c r="L47" s="40"/>
      <c r="M47" s="1">
        <v>40634</v>
      </c>
      <c r="N47" s="15">
        <v>1056456</v>
      </c>
      <c r="O47" s="35">
        <f t="shared" si="16"/>
        <v>1495891.8913185885</v>
      </c>
      <c r="P47" s="35">
        <f t="shared" si="17"/>
        <v>-439435.89131858852</v>
      </c>
      <c r="Q47" s="35">
        <f t="shared" si="10"/>
        <v>439435.89131858852</v>
      </c>
      <c r="R47" s="35">
        <f t="shared" si="11"/>
        <v>193103902578.96234</v>
      </c>
      <c r="S47" s="38">
        <f t="shared" si="12"/>
        <v>0.41595285683321265</v>
      </c>
      <c r="T47" s="39">
        <f t="shared" si="13"/>
        <v>-0.41595285683321265</v>
      </c>
    </row>
    <row r="48" spans="1:20" ht="15" x14ac:dyDescent="0.25">
      <c r="A48" s="40"/>
      <c r="B48" s="1">
        <v>40664</v>
      </c>
      <c r="C48" s="15">
        <v>1211680</v>
      </c>
      <c r="D48" s="35">
        <f t="shared" si="14"/>
        <v>906835</v>
      </c>
      <c r="E48" s="35">
        <f t="shared" si="15"/>
        <v>304845</v>
      </c>
      <c r="F48" s="35">
        <f t="shared" si="6"/>
        <v>304845</v>
      </c>
      <c r="G48" s="35">
        <f t="shared" si="7"/>
        <v>92930474025</v>
      </c>
      <c r="H48" s="38">
        <f t="shared" si="8"/>
        <v>0.25158870328799682</v>
      </c>
      <c r="I48" s="39">
        <f t="shared" si="9"/>
        <v>0.25158870328799682</v>
      </c>
      <c r="J48" s="41"/>
      <c r="K48" s="42"/>
      <c r="L48" s="40"/>
      <c r="M48" s="1">
        <v>40664</v>
      </c>
      <c r="N48" s="15">
        <v>1211680</v>
      </c>
      <c r="O48" s="35">
        <f t="shared" si="16"/>
        <v>925396.37182037299</v>
      </c>
      <c r="P48" s="35">
        <f t="shared" si="17"/>
        <v>286283.62817962701</v>
      </c>
      <c r="Q48" s="35">
        <f t="shared" si="10"/>
        <v>286283.62817962701</v>
      </c>
      <c r="R48" s="35">
        <f t="shared" si="11"/>
        <v>81958315763.690918</v>
      </c>
      <c r="S48" s="38">
        <f t="shared" si="12"/>
        <v>0.23626999552656394</v>
      </c>
      <c r="T48" s="39">
        <f t="shared" si="13"/>
        <v>0.23626999552656394</v>
      </c>
    </row>
    <row r="49" spans="1:20" ht="15" x14ac:dyDescent="0.25">
      <c r="A49" s="40"/>
      <c r="B49" s="1">
        <v>40695</v>
      </c>
      <c r="C49" s="15">
        <v>1192073</v>
      </c>
      <c r="D49" s="35">
        <f t="shared" si="14"/>
        <v>1366904</v>
      </c>
      <c r="E49" s="35">
        <f t="shared" si="15"/>
        <v>-174831</v>
      </c>
      <c r="F49" s="35">
        <f t="shared" si="6"/>
        <v>174831</v>
      </c>
      <c r="G49" s="35">
        <f t="shared" si="7"/>
        <v>30565878561</v>
      </c>
      <c r="H49" s="38">
        <f t="shared" si="8"/>
        <v>0.14666132023793846</v>
      </c>
      <c r="I49" s="39">
        <f t="shared" si="9"/>
        <v>-0.14666132023793846</v>
      </c>
      <c r="J49" s="43"/>
      <c r="K49" s="44"/>
      <c r="L49" s="40"/>
      <c r="M49" s="1">
        <v>40695</v>
      </c>
      <c r="N49" s="15">
        <v>1192073</v>
      </c>
      <c r="O49" s="35">
        <f t="shared" si="16"/>
        <v>1389710.9036249497</v>
      </c>
      <c r="P49" s="35">
        <f t="shared" si="17"/>
        <v>-197637.90362494974</v>
      </c>
      <c r="Q49" s="35">
        <f t="shared" si="10"/>
        <v>197637.90362494974</v>
      </c>
      <c r="R49" s="35">
        <f t="shared" si="11"/>
        <v>39060740949.264923</v>
      </c>
      <c r="S49" s="38">
        <f t="shared" si="12"/>
        <v>0.16579345696526115</v>
      </c>
      <c r="T49" s="39">
        <f t="shared" si="13"/>
        <v>-0.16579345696526115</v>
      </c>
    </row>
    <row r="50" spans="1:20" ht="15" x14ac:dyDescent="0.25">
      <c r="A50" s="40"/>
      <c r="B50" s="1">
        <v>40725</v>
      </c>
      <c r="C50" s="15">
        <v>880271</v>
      </c>
      <c r="D50" s="35">
        <f t="shared" si="14"/>
        <v>1172466</v>
      </c>
      <c r="E50" s="35">
        <f t="shared" si="15"/>
        <v>-292195</v>
      </c>
      <c r="F50" s="35">
        <f t="shared" si="6"/>
        <v>292195</v>
      </c>
      <c r="G50" s="35">
        <f t="shared" si="7"/>
        <v>85377918025</v>
      </c>
      <c r="H50" s="38">
        <f t="shared" si="8"/>
        <v>0.33193755104961997</v>
      </c>
      <c r="I50" s="39">
        <f t="shared" si="9"/>
        <v>-0.33193755104961997</v>
      </c>
      <c r="J50" s="41"/>
      <c r="K50" s="42"/>
      <c r="L50" s="40"/>
      <c r="M50" s="1">
        <v>40725</v>
      </c>
      <c r="N50" s="15">
        <v>880271</v>
      </c>
      <c r="O50" s="35">
        <f t="shared" si="16"/>
        <v>1172783.2739081276</v>
      </c>
      <c r="P50" s="35">
        <f t="shared" si="17"/>
        <v>-292512.27390812756</v>
      </c>
      <c r="Q50" s="35">
        <f t="shared" si="10"/>
        <v>292512.27390812756</v>
      </c>
      <c r="R50" s="35">
        <f t="shared" si="11"/>
        <v>85563430386.903442</v>
      </c>
      <c r="S50" s="38">
        <f t="shared" si="12"/>
        <v>0.33229797858628485</v>
      </c>
      <c r="T50" s="39">
        <f t="shared" si="13"/>
        <v>-0.33229797858628485</v>
      </c>
    </row>
    <row r="51" spans="1:20" ht="15" x14ac:dyDescent="0.25">
      <c r="A51" s="40"/>
      <c r="B51" s="1">
        <v>40756</v>
      </c>
      <c r="C51" s="15">
        <v>1950547</v>
      </c>
      <c r="D51" s="35">
        <f t="shared" si="14"/>
        <v>568469</v>
      </c>
      <c r="E51" s="35">
        <f t="shared" si="15"/>
        <v>1382078</v>
      </c>
      <c r="F51" s="35">
        <f t="shared" si="6"/>
        <v>1382078</v>
      </c>
      <c r="G51" s="35">
        <f t="shared" si="7"/>
        <v>1910139598084</v>
      </c>
      <c r="H51" s="38">
        <f t="shared" si="8"/>
        <v>0.70855918878140334</v>
      </c>
      <c r="I51" s="39">
        <f t="shared" si="9"/>
        <v>0.70855918878140334</v>
      </c>
      <c r="J51" s="41"/>
      <c r="K51" s="42"/>
      <c r="L51" s="40"/>
      <c r="M51" s="1">
        <v>40756</v>
      </c>
      <c r="N51" s="15">
        <v>1950547</v>
      </c>
      <c r="O51" s="35">
        <f t="shared" si="16"/>
        <v>650024.8168031656</v>
      </c>
      <c r="P51" s="35">
        <f t="shared" si="17"/>
        <v>1300522.1831968343</v>
      </c>
      <c r="Q51" s="35">
        <f t="shared" si="10"/>
        <v>1300522.1831968343</v>
      </c>
      <c r="R51" s="35">
        <f t="shared" si="11"/>
        <v>1691357948987.0603</v>
      </c>
      <c r="S51" s="38">
        <f t="shared" si="12"/>
        <v>0.66674742172161672</v>
      </c>
      <c r="T51" s="39">
        <f t="shared" si="13"/>
        <v>0.66674742172161672</v>
      </c>
    </row>
    <row r="52" spans="1:20" ht="15" x14ac:dyDescent="0.25">
      <c r="A52" s="40"/>
      <c r="B52" s="1">
        <v>40787</v>
      </c>
      <c r="C52" s="15">
        <v>1334862</v>
      </c>
      <c r="D52" s="35">
        <f t="shared" si="14"/>
        <v>3020823</v>
      </c>
      <c r="E52" s="35">
        <f t="shared" si="15"/>
        <v>-1685961</v>
      </c>
      <c r="F52" s="35">
        <f t="shared" si="6"/>
        <v>1685961</v>
      </c>
      <c r="G52" s="35">
        <f t="shared" si="7"/>
        <v>2842464493521</v>
      </c>
      <c r="H52" s="38">
        <f t="shared" si="8"/>
        <v>1.2630226944807779</v>
      </c>
      <c r="I52" s="39">
        <f t="shared" si="9"/>
        <v>-1.2630226944807779</v>
      </c>
      <c r="J52" s="41"/>
      <c r="K52" s="42"/>
      <c r="L52" s="40"/>
      <c r="M52" s="1">
        <v>40787</v>
      </c>
      <c r="N52" s="15">
        <v>1334862</v>
      </c>
      <c r="O52" s="35">
        <f t="shared" si="16"/>
        <v>4322116.2564812424</v>
      </c>
      <c r="P52" s="35">
        <f t="shared" si="17"/>
        <v>-2987254.2564812424</v>
      </c>
      <c r="Q52" s="35">
        <f t="shared" si="10"/>
        <v>2987254.2564812424</v>
      </c>
      <c r="R52" s="35">
        <f t="shared" si="11"/>
        <v>8923687992865.3008</v>
      </c>
      <c r="S52" s="38">
        <f t="shared" si="12"/>
        <v>2.2378749687093067</v>
      </c>
      <c r="T52" s="39">
        <f t="shared" si="13"/>
        <v>-2.2378749687093067</v>
      </c>
    </row>
    <row r="53" spans="1:20" ht="15" x14ac:dyDescent="0.25">
      <c r="A53" s="40"/>
      <c r="B53" s="1">
        <v>40817</v>
      </c>
      <c r="C53" s="15">
        <v>1843640</v>
      </c>
      <c r="D53" s="35">
        <f t="shared" si="14"/>
        <v>719177</v>
      </c>
      <c r="E53" s="35">
        <f t="shared" si="15"/>
        <v>1124463</v>
      </c>
      <c r="F53" s="35">
        <f t="shared" si="6"/>
        <v>1124463</v>
      </c>
      <c r="G53" s="35">
        <f t="shared" si="7"/>
        <v>1264417038369</v>
      </c>
      <c r="H53" s="38">
        <f t="shared" si="8"/>
        <v>0.60991462541494001</v>
      </c>
      <c r="I53" s="39">
        <f t="shared" si="9"/>
        <v>0.60991462541494001</v>
      </c>
      <c r="J53" s="41"/>
      <c r="K53" s="42"/>
      <c r="L53" s="40"/>
      <c r="M53" s="1">
        <v>40817</v>
      </c>
      <c r="N53" s="15">
        <v>1843640</v>
      </c>
      <c r="O53" s="35">
        <f t="shared" si="16"/>
        <v>913516.34133604576</v>
      </c>
      <c r="P53" s="35">
        <f t="shared" si="17"/>
        <v>930123.65866395424</v>
      </c>
      <c r="Q53" s="35">
        <f t="shared" si="10"/>
        <v>930123.65866395424</v>
      </c>
      <c r="R53" s="35">
        <f t="shared" si="11"/>
        <v>865130020406.42004</v>
      </c>
      <c r="S53" s="38">
        <f t="shared" si="12"/>
        <v>0.50450394798548215</v>
      </c>
      <c r="T53" s="39">
        <f t="shared" si="13"/>
        <v>0.50450394798548215</v>
      </c>
    </row>
    <row r="54" spans="1:20" ht="15" x14ac:dyDescent="0.25">
      <c r="A54" s="40"/>
      <c r="B54" s="1">
        <v>40848</v>
      </c>
      <c r="C54" s="15">
        <v>1081329</v>
      </c>
      <c r="D54" s="35">
        <f t="shared" si="14"/>
        <v>2352418</v>
      </c>
      <c r="E54" s="35">
        <f t="shared" si="15"/>
        <v>-1271089</v>
      </c>
      <c r="F54" s="35">
        <f t="shared" si="6"/>
        <v>1271089</v>
      </c>
      <c r="G54" s="35">
        <f t="shared" si="7"/>
        <v>1615667245921</v>
      </c>
      <c r="H54" s="38">
        <f t="shared" si="8"/>
        <v>1.1754877562702932</v>
      </c>
      <c r="I54" s="39">
        <f t="shared" si="9"/>
        <v>-1.1754877562702932</v>
      </c>
      <c r="J54" s="41"/>
      <c r="K54" s="42"/>
      <c r="L54" s="40"/>
      <c r="M54" s="1">
        <v>40848</v>
      </c>
      <c r="N54" s="15">
        <v>1081329</v>
      </c>
      <c r="O54" s="35">
        <f t="shared" si="16"/>
        <v>2546336.9618732124</v>
      </c>
      <c r="P54" s="35">
        <f t="shared" si="17"/>
        <v>-1465007.9618732124</v>
      </c>
      <c r="Q54" s="35">
        <f t="shared" si="10"/>
        <v>1465007.9618732124</v>
      </c>
      <c r="R54" s="35">
        <f t="shared" si="11"/>
        <v>2146248328351.9036</v>
      </c>
      <c r="S54" s="38">
        <f t="shared" si="12"/>
        <v>1.3548216702531906</v>
      </c>
      <c r="T54" s="39">
        <f t="shared" si="13"/>
        <v>-1.3548216702531906</v>
      </c>
    </row>
    <row r="55" spans="1:20" ht="15" x14ac:dyDescent="0.25">
      <c r="A55" s="40"/>
      <c r="B55" s="1">
        <v>40878</v>
      </c>
      <c r="C55" s="15">
        <v>815774</v>
      </c>
      <c r="D55" s="35">
        <f t="shared" si="14"/>
        <v>319018</v>
      </c>
      <c r="E55" s="35">
        <f t="shared" si="15"/>
        <v>496756</v>
      </c>
      <c r="F55" s="35">
        <f t="shared" si="6"/>
        <v>496756</v>
      </c>
      <c r="G55" s="35">
        <f t="shared" si="7"/>
        <v>246766523536</v>
      </c>
      <c r="H55" s="38">
        <f t="shared" si="8"/>
        <v>0.60893825986118699</v>
      </c>
      <c r="I55" s="39">
        <f t="shared" si="9"/>
        <v>0.60893825986118699</v>
      </c>
      <c r="L55" s="40"/>
      <c r="M55" s="1">
        <v>40878</v>
      </c>
      <c r="N55" s="15">
        <v>815774</v>
      </c>
      <c r="O55" s="35">
        <f t="shared" si="16"/>
        <v>634219.48224219482</v>
      </c>
      <c r="P55" s="35">
        <f t="shared" si="17"/>
        <v>181554.51775780518</v>
      </c>
      <c r="Q55" s="35">
        <f t="shared" si="10"/>
        <v>181554.51775780518</v>
      </c>
      <c r="R55" s="35">
        <f t="shared" si="11"/>
        <v>32962042918.269196</v>
      </c>
      <c r="S55" s="38">
        <f t="shared" si="12"/>
        <v>0.22255492055128648</v>
      </c>
      <c r="T55" s="39">
        <f t="shared" si="13"/>
        <v>0.22255492055128648</v>
      </c>
    </row>
    <row r="56" spans="1:20" ht="15" x14ac:dyDescent="0.25">
      <c r="A56" s="40"/>
      <c r="B56" s="1">
        <v>40909</v>
      </c>
      <c r="C56" s="15">
        <v>957896</v>
      </c>
      <c r="D56" s="35">
        <f t="shared" si="14"/>
        <v>550219</v>
      </c>
      <c r="E56" s="35">
        <f t="shared" si="15"/>
        <v>407677</v>
      </c>
      <c r="F56" s="35">
        <f t="shared" si="6"/>
        <v>407677</v>
      </c>
      <c r="G56" s="35">
        <f t="shared" si="7"/>
        <v>166200536329</v>
      </c>
      <c r="H56" s="38">
        <f t="shared" si="8"/>
        <v>0.42559630690596889</v>
      </c>
      <c r="I56" s="39">
        <f t="shared" si="9"/>
        <v>0.42559630690596889</v>
      </c>
      <c r="L56" s="40"/>
      <c r="M56" s="1">
        <v>40909</v>
      </c>
      <c r="N56" s="15">
        <v>957896</v>
      </c>
      <c r="O56" s="35">
        <f t="shared" si="16"/>
        <v>615434.54311869934</v>
      </c>
      <c r="P56" s="35">
        <f t="shared" si="17"/>
        <v>342461.45688130066</v>
      </c>
      <c r="Q56" s="35">
        <f t="shared" si="10"/>
        <v>342461.45688130066</v>
      </c>
      <c r="R56" s="35">
        <f t="shared" si="11"/>
        <v>117279849449.26295</v>
      </c>
      <c r="S56" s="38">
        <f t="shared" si="12"/>
        <v>0.35751423628588141</v>
      </c>
      <c r="T56" s="39">
        <f t="shared" si="13"/>
        <v>0.35751423628588141</v>
      </c>
    </row>
    <row r="57" spans="1:20" ht="15" x14ac:dyDescent="0.25">
      <c r="A57" s="40"/>
      <c r="B57" s="1">
        <v>40940</v>
      </c>
      <c r="C57" s="15">
        <v>991374</v>
      </c>
      <c r="D57" s="35">
        <f t="shared" si="14"/>
        <v>1100018</v>
      </c>
      <c r="E57" s="35">
        <f t="shared" si="15"/>
        <v>-108644</v>
      </c>
      <c r="F57" s="35">
        <f t="shared" si="6"/>
        <v>108644</v>
      </c>
      <c r="G57" s="35">
        <f t="shared" si="7"/>
        <v>11803518736</v>
      </c>
      <c r="H57" s="38">
        <f t="shared" si="8"/>
        <v>0.10958931745234392</v>
      </c>
      <c r="I57" s="39">
        <f t="shared" si="9"/>
        <v>-0.10958931745234392</v>
      </c>
      <c r="L57" s="40"/>
      <c r="M57" s="1">
        <v>40940</v>
      </c>
      <c r="N57" s="15">
        <v>991374</v>
      </c>
      <c r="O57" s="35">
        <f t="shared" si="16"/>
        <v>1124778.1209207452</v>
      </c>
      <c r="P57" s="35">
        <f t="shared" si="17"/>
        <v>-133404.12092074519</v>
      </c>
      <c r="Q57" s="35">
        <f t="shared" si="10"/>
        <v>133404.12092074519</v>
      </c>
      <c r="R57" s="35">
        <f t="shared" si="11"/>
        <v>17796659478.636803</v>
      </c>
      <c r="S57" s="38">
        <f t="shared" si="12"/>
        <v>0.13456487755453056</v>
      </c>
      <c r="T57" s="39">
        <f t="shared" si="13"/>
        <v>-0.13456487755453056</v>
      </c>
    </row>
    <row r="58" spans="1:20" ht="15" x14ac:dyDescent="0.25">
      <c r="A58" s="40"/>
      <c r="B58" s="1">
        <v>40969</v>
      </c>
      <c r="C58" s="15">
        <v>1122492</v>
      </c>
      <c r="D58" s="35">
        <f t="shared" si="14"/>
        <v>1024852</v>
      </c>
      <c r="E58" s="35">
        <f t="shared" si="15"/>
        <v>97640</v>
      </c>
      <c r="F58" s="35">
        <f t="shared" si="6"/>
        <v>97640</v>
      </c>
      <c r="G58" s="35">
        <f t="shared" si="7"/>
        <v>9533569600</v>
      </c>
      <c r="H58" s="38">
        <f t="shared" si="8"/>
        <v>8.6985029737405697E-2</v>
      </c>
      <c r="I58" s="39">
        <f t="shared" si="9"/>
        <v>8.6985029737405697E-2</v>
      </c>
      <c r="L58" s="40"/>
      <c r="M58" s="1">
        <v>40969</v>
      </c>
      <c r="N58" s="15">
        <v>1122492</v>
      </c>
      <c r="O58" s="35">
        <f t="shared" si="16"/>
        <v>1026022.0398414858</v>
      </c>
      <c r="P58" s="35">
        <f t="shared" si="17"/>
        <v>96469.960158514208</v>
      </c>
      <c r="Q58" s="35">
        <f t="shared" si="10"/>
        <v>96469.960158514208</v>
      </c>
      <c r="R58" s="35">
        <f t="shared" si="11"/>
        <v>9306453212.9853191</v>
      </c>
      <c r="S58" s="38">
        <f t="shared" si="12"/>
        <v>8.594267055668478E-2</v>
      </c>
      <c r="T58" s="39">
        <f t="shared" si="13"/>
        <v>8.594267055668478E-2</v>
      </c>
    </row>
    <row r="59" spans="1:20" ht="15" x14ac:dyDescent="0.25">
      <c r="A59" s="40"/>
      <c r="B59" s="1">
        <v>41000</v>
      </c>
      <c r="C59" s="15">
        <v>1090146</v>
      </c>
      <c r="D59" s="35">
        <f t="shared" si="14"/>
        <v>1253610</v>
      </c>
      <c r="E59" s="35">
        <f t="shared" si="15"/>
        <v>-163464</v>
      </c>
      <c r="F59" s="35">
        <f t="shared" si="6"/>
        <v>163464</v>
      </c>
      <c r="G59" s="35">
        <f t="shared" si="7"/>
        <v>26720479296</v>
      </c>
      <c r="H59" s="38">
        <f t="shared" si="8"/>
        <v>0.14994688784804971</v>
      </c>
      <c r="I59" s="39">
        <f t="shared" si="9"/>
        <v>-0.14994688784804971</v>
      </c>
      <c r="L59" s="40"/>
      <c r="M59" s="1">
        <v>41000</v>
      </c>
      <c r="N59" s="15">
        <v>1090146</v>
      </c>
      <c r="O59" s="35">
        <f t="shared" si="16"/>
        <v>1270951.5178570347</v>
      </c>
      <c r="P59" s="35">
        <f t="shared" si="17"/>
        <v>-180805.51785703469</v>
      </c>
      <c r="Q59" s="35">
        <f t="shared" si="10"/>
        <v>180805.51785703469</v>
      </c>
      <c r="R59" s="35">
        <f t="shared" si="11"/>
        <v>32690635287.550491</v>
      </c>
      <c r="S59" s="38">
        <f t="shared" si="12"/>
        <v>0.16585440652631361</v>
      </c>
      <c r="T59" s="39">
        <f t="shared" si="13"/>
        <v>-0.16585440652631361</v>
      </c>
    </row>
    <row r="60" spans="1:20" ht="15" x14ac:dyDescent="0.25">
      <c r="A60" s="40"/>
      <c r="B60" s="1">
        <v>41030</v>
      </c>
      <c r="C60" s="15">
        <v>947611</v>
      </c>
      <c r="D60" s="35">
        <f t="shared" si="14"/>
        <v>1057800</v>
      </c>
      <c r="E60" s="35">
        <f t="shared" si="15"/>
        <v>-110189</v>
      </c>
      <c r="F60" s="35">
        <f t="shared" si="6"/>
        <v>110189</v>
      </c>
      <c r="G60" s="35">
        <f t="shared" si="7"/>
        <v>12141615721</v>
      </c>
      <c r="H60" s="38">
        <f t="shared" si="8"/>
        <v>0.11628083675685487</v>
      </c>
      <c r="I60" s="39">
        <f t="shared" si="9"/>
        <v>-0.11628083675685487</v>
      </c>
      <c r="L60" s="40"/>
      <c r="M60" s="1">
        <v>41030</v>
      </c>
      <c r="N60" s="15">
        <v>947611</v>
      </c>
      <c r="O60" s="35">
        <f t="shared" si="16"/>
        <v>1058732.0901316002</v>
      </c>
      <c r="P60" s="35">
        <f t="shared" si="17"/>
        <v>-111121.09013160015</v>
      </c>
      <c r="Q60" s="35">
        <f t="shared" si="10"/>
        <v>111121.09013160015</v>
      </c>
      <c r="R60" s="35">
        <f t="shared" si="11"/>
        <v>12347896672.035206</v>
      </c>
      <c r="S60" s="38">
        <f t="shared" si="12"/>
        <v>0.11726445781190821</v>
      </c>
      <c r="T60" s="39">
        <f t="shared" si="13"/>
        <v>-0.11726445781190821</v>
      </c>
    </row>
    <row r="61" spans="1:20" ht="15.75" thickBot="1" x14ac:dyDescent="0.3">
      <c r="A61" s="46"/>
      <c r="B61" s="1">
        <v>41061</v>
      </c>
      <c r="C61" s="15">
        <v>972620</v>
      </c>
      <c r="D61" s="47">
        <f t="shared" si="14"/>
        <v>805076</v>
      </c>
      <c r="E61" s="47">
        <f t="shared" si="15"/>
        <v>167544</v>
      </c>
      <c r="F61" s="47">
        <f t="shared" si="6"/>
        <v>167544</v>
      </c>
      <c r="G61" s="47">
        <f t="shared" si="7"/>
        <v>28070991936</v>
      </c>
      <c r="H61" s="48">
        <f t="shared" si="8"/>
        <v>0.17226049227858772</v>
      </c>
      <c r="I61" s="49">
        <f t="shared" si="9"/>
        <v>0.17226049227858772</v>
      </c>
      <c r="L61" s="63"/>
      <c r="M61" s="1">
        <v>41061</v>
      </c>
      <c r="N61" s="15">
        <v>972620</v>
      </c>
      <c r="O61" s="65">
        <f t="shared" si="16"/>
        <v>823712.24342519266</v>
      </c>
      <c r="P61" s="65">
        <f t="shared" si="17"/>
        <v>148907.75657480734</v>
      </c>
      <c r="Q61" s="65">
        <f t="shared" si="10"/>
        <v>148907.75657480734</v>
      </c>
      <c r="R61" s="65">
        <f t="shared" si="11"/>
        <v>22173519968.142078</v>
      </c>
      <c r="S61" s="66">
        <f t="shared" si="12"/>
        <v>0.15309962428780752</v>
      </c>
      <c r="T61" s="67">
        <f t="shared" si="13"/>
        <v>0.15309962428780752</v>
      </c>
    </row>
    <row r="62" spans="1:20" ht="13.5" thickBot="1" x14ac:dyDescent="0.25">
      <c r="A62" s="42"/>
      <c r="B62" s="50"/>
      <c r="C62" s="51"/>
      <c r="D62" s="58">
        <f>+C61+(C61-C60)</f>
        <v>997629</v>
      </c>
      <c r="E62" s="35"/>
      <c r="F62" s="59">
        <f>AVERAGE(F39:F61)</f>
        <v>660277.90909090906</v>
      </c>
      <c r="G62" s="60">
        <f>AVERAGE(G39:G61)</f>
        <v>695768245319.54541</v>
      </c>
      <c r="H62" s="61">
        <f>AVERAGE(H39:H61)</f>
        <v>0.60195381206023246</v>
      </c>
      <c r="I62" s="62">
        <f>AVERAGE(I39:I61)</f>
        <v>-0.11284595476619215</v>
      </c>
      <c r="L62" s="42"/>
      <c r="M62" s="50"/>
      <c r="N62" s="51"/>
      <c r="O62" s="58">
        <f>+N61+(N61-N60)</f>
        <v>997629</v>
      </c>
      <c r="P62" s="35"/>
      <c r="Q62" s="59">
        <f>AVERAGE(Q39:Q61)</f>
        <v>809613.41009476525</v>
      </c>
      <c r="R62" s="60">
        <f>AVERAGE(R39:R61)</f>
        <v>1493450224271.9854</v>
      </c>
      <c r="S62" s="61">
        <f>AVERAGE(S39:S61)</f>
        <v>0.75735461782202063</v>
      </c>
      <c r="T62" s="62">
        <f>AVERAGE(T39:T61)</f>
        <v>-0.37566602362777624</v>
      </c>
    </row>
    <row r="67" spans="1:20" ht="18" x14ac:dyDescent="0.25">
      <c r="A67" s="2" t="s">
        <v>23</v>
      </c>
      <c r="G67" s="14"/>
      <c r="L67" s="2" t="s">
        <v>24</v>
      </c>
    </row>
    <row r="68" spans="1:20" ht="13.5" thickBot="1" x14ac:dyDescent="0.25">
      <c r="D68" s="29"/>
      <c r="O68" s="29"/>
      <c r="P68" s="28"/>
      <c r="Q68" s="28"/>
      <c r="R68" s="28"/>
      <c r="S68" s="28"/>
      <c r="T68" s="28"/>
    </row>
    <row r="69" spans="1:20" ht="27" customHeight="1" thickBot="1" x14ac:dyDescent="0.25">
      <c r="A69" s="7" t="s">
        <v>2</v>
      </c>
      <c r="B69" s="30" t="s">
        <v>3</v>
      </c>
      <c r="C69" s="30"/>
      <c r="D69" s="31"/>
      <c r="E69" s="32" t="s">
        <v>17</v>
      </c>
      <c r="F69" s="31" t="s">
        <v>18</v>
      </c>
      <c r="G69" s="31" t="s">
        <v>19</v>
      </c>
      <c r="H69" s="31" t="s">
        <v>20</v>
      </c>
      <c r="I69" s="33" t="s">
        <v>21</v>
      </c>
      <c r="L69" s="7" t="s">
        <v>2</v>
      </c>
      <c r="M69" s="30" t="s">
        <v>3</v>
      </c>
      <c r="N69" s="30"/>
      <c r="O69" s="31"/>
      <c r="P69" s="32" t="s">
        <v>17</v>
      </c>
      <c r="Q69" s="31" t="s">
        <v>18</v>
      </c>
      <c r="R69" s="31" t="s">
        <v>19</v>
      </c>
      <c r="S69" s="31" t="s">
        <v>20</v>
      </c>
      <c r="T69" s="33" t="s">
        <v>21</v>
      </c>
    </row>
    <row r="70" spans="1:20" ht="15" x14ac:dyDescent="0.25">
      <c r="A70" s="34"/>
      <c r="B70" s="1">
        <v>40360</v>
      </c>
      <c r="C70" s="15">
        <v>945775</v>
      </c>
      <c r="D70" s="35"/>
      <c r="E70" s="36"/>
      <c r="F70" s="36"/>
      <c r="G70" s="36"/>
      <c r="H70" s="36"/>
      <c r="I70" s="37"/>
      <c r="L70" s="34"/>
      <c r="M70" s="1">
        <v>40360</v>
      </c>
      <c r="N70" s="15">
        <v>945775</v>
      </c>
      <c r="O70" s="35"/>
      <c r="P70" s="36"/>
      <c r="Q70" s="36"/>
      <c r="R70" s="36"/>
      <c r="S70" s="36"/>
      <c r="T70" s="37"/>
    </row>
    <row r="71" spans="1:20" ht="15" x14ac:dyDescent="0.25">
      <c r="A71" s="34"/>
      <c r="B71" s="1">
        <v>40391</v>
      </c>
      <c r="C71" s="15">
        <v>1261190</v>
      </c>
      <c r="D71" s="35"/>
      <c r="E71" s="35"/>
      <c r="F71" s="35"/>
      <c r="G71" s="35"/>
      <c r="H71" s="38"/>
      <c r="I71" s="39"/>
      <c r="L71" s="34"/>
      <c r="M71" s="1">
        <v>40391</v>
      </c>
      <c r="N71" s="15">
        <v>1261190</v>
      </c>
      <c r="O71" s="35"/>
      <c r="P71" s="35"/>
      <c r="Q71" s="35"/>
      <c r="R71" s="35"/>
      <c r="S71" s="38"/>
      <c r="T71" s="39"/>
    </row>
    <row r="72" spans="1:20" ht="15" x14ac:dyDescent="0.25">
      <c r="A72" s="34"/>
      <c r="B72" s="1">
        <v>40422</v>
      </c>
      <c r="C72" s="15">
        <v>692561</v>
      </c>
      <c r="D72" s="35"/>
      <c r="E72" s="35"/>
      <c r="F72" s="35"/>
      <c r="G72" s="35"/>
      <c r="H72" s="38"/>
      <c r="I72" s="39"/>
      <c r="L72" s="34"/>
      <c r="M72" s="1">
        <v>40422</v>
      </c>
      <c r="N72" s="15">
        <v>692561</v>
      </c>
      <c r="O72" s="35"/>
      <c r="P72" s="35"/>
      <c r="Q72" s="35"/>
      <c r="R72" s="35"/>
      <c r="S72" s="38"/>
      <c r="T72" s="39"/>
    </row>
    <row r="73" spans="1:20" ht="15" x14ac:dyDescent="0.25">
      <c r="A73" s="34"/>
      <c r="B73" s="1">
        <v>40452</v>
      </c>
      <c r="C73" s="15">
        <v>1218357</v>
      </c>
      <c r="D73" s="35"/>
      <c r="E73" s="35"/>
      <c r="F73" s="35"/>
      <c r="G73" s="35"/>
      <c r="H73" s="38"/>
      <c r="I73" s="39"/>
      <c r="L73" s="34"/>
      <c r="M73" s="1">
        <v>40452</v>
      </c>
      <c r="N73" s="15">
        <v>1218357</v>
      </c>
      <c r="O73" s="35"/>
      <c r="P73" s="35"/>
      <c r="Q73" s="35"/>
      <c r="R73" s="35"/>
      <c r="S73" s="38"/>
      <c r="T73" s="39"/>
    </row>
    <row r="74" spans="1:20" ht="15" x14ac:dyDescent="0.25">
      <c r="A74" s="40"/>
      <c r="B74" s="1">
        <v>40483</v>
      </c>
      <c r="C74" s="15">
        <v>917663</v>
      </c>
      <c r="D74" s="35">
        <f>C70</f>
        <v>945775</v>
      </c>
      <c r="E74" s="35">
        <f t="shared" ref="E74:E93" si="18">C74-D74</f>
        <v>-28112</v>
      </c>
      <c r="F74" s="35">
        <f t="shared" ref="F74:F93" si="19">ABS(E74)</f>
        <v>28112</v>
      </c>
      <c r="G74" s="35">
        <f t="shared" ref="G74:G93" si="20">E74^2</f>
        <v>790284544</v>
      </c>
      <c r="H74" s="38">
        <f t="shared" ref="H74:H93" si="21">F74/C74</f>
        <v>3.0634339621407859E-2</v>
      </c>
      <c r="I74" s="39">
        <f t="shared" ref="I74:I93" si="22">E74/C74</f>
        <v>-3.0634339621407859E-2</v>
      </c>
      <c r="L74" s="40"/>
      <c r="M74" s="1">
        <v>40483</v>
      </c>
      <c r="N74" s="15">
        <v>917663</v>
      </c>
      <c r="O74" s="35"/>
      <c r="P74" s="35"/>
      <c r="Q74" s="35"/>
      <c r="R74" s="35"/>
      <c r="S74" s="38"/>
      <c r="T74" s="39"/>
    </row>
    <row r="75" spans="1:20" ht="15" x14ac:dyDescent="0.25">
      <c r="A75" s="40"/>
      <c r="B75" s="1">
        <v>40513</v>
      </c>
      <c r="C75" s="15">
        <v>352300</v>
      </c>
      <c r="D75" s="35">
        <f t="shared" ref="D75:D93" si="23">C71</f>
        <v>1261190</v>
      </c>
      <c r="E75" s="35">
        <f t="shared" si="18"/>
        <v>-908890</v>
      </c>
      <c r="F75" s="35">
        <f t="shared" si="19"/>
        <v>908890</v>
      </c>
      <c r="G75" s="35">
        <f t="shared" si="20"/>
        <v>826081032100</v>
      </c>
      <c r="H75" s="38">
        <f t="shared" si="21"/>
        <v>2.5798751064433723</v>
      </c>
      <c r="I75" s="39">
        <f t="shared" si="22"/>
        <v>-2.5798751064433723</v>
      </c>
      <c r="L75" s="40"/>
      <c r="M75" s="1">
        <v>40513</v>
      </c>
      <c r="N75" s="15">
        <v>352300</v>
      </c>
      <c r="O75" s="35"/>
      <c r="P75" s="35"/>
      <c r="Q75" s="35"/>
      <c r="R75" s="35"/>
      <c r="S75" s="38"/>
      <c r="T75" s="39"/>
    </row>
    <row r="76" spans="1:20" ht="15" x14ac:dyDescent="0.25">
      <c r="A76" s="40"/>
      <c r="B76" s="1">
        <v>40544</v>
      </c>
      <c r="C76" s="15">
        <v>1284054</v>
      </c>
      <c r="D76" s="35">
        <f t="shared" si="23"/>
        <v>692561</v>
      </c>
      <c r="E76" s="35">
        <f t="shared" si="18"/>
        <v>591493</v>
      </c>
      <c r="F76" s="35">
        <f t="shared" si="19"/>
        <v>591493</v>
      </c>
      <c r="G76" s="35">
        <f t="shared" si="20"/>
        <v>349863969049</v>
      </c>
      <c r="H76" s="38">
        <f t="shared" si="21"/>
        <v>0.4606449572993036</v>
      </c>
      <c r="I76" s="39">
        <f t="shared" si="22"/>
        <v>0.4606449572993036</v>
      </c>
      <c r="J76" s="41"/>
      <c r="K76" s="42"/>
      <c r="L76" s="40"/>
      <c r="M76" s="1">
        <v>40544</v>
      </c>
      <c r="N76" s="15">
        <v>1284054</v>
      </c>
      <c r="O76" s="35"/>
      <c r="P76" s="35"/>
      <c r="Q76" s="35"/>
      <c r="R76" s="35"/>
      <c r="S76" s="38"/>
      <c r="T76" s="39"/>
    </row>
    <row r="77" spans="1:20" ht="15" x14ac:dyDescent="0.25">
      <c r="A77" s="40"/>
      <c r="B77" s="1">
        <v>40575</v>
      </c>
      <c r="C77" s="15">
        <v>972411</v>
      </c>
      <c r="D77" s="35">
        <f t="shared" si="23"/>
        <v>1218357</v>
      </c>
      <c r="E77" s="35">
        <f t="shared" si="18"/>
        <v>-245946</v>
      </c>
      <c r="F77" s="35">
        <f t="shared" si="19"/>
        <v>245946</v>
      </c>
      <c r="G77" s="35">
        <f t="shared" si="20"/>
        <v>60489434916</v>
      </c>
      <c r="H77" s="38">
        <f t="shared" si="21"/>
        <v>0.25292391797295588</v>
      </c>
      <c r="I77" s="39">
        <f t="shared" si="22"/>
        <v>-0.25292391797295588</v>
      </c>
      <c r="J77" s="41"/>
      <c r="K77" s="42"/>
      <c r="L77" s="40"/>
      <c r="M77" s="1">
        <v>40575</v>
      </c>
      <c r="N77" s="15">
        <v>972411</v>
      </c>
      <c r="O77" s="35"/>
      <c r="P77" s="35"/>
      <c r="Q77" s="35"/>
      <c r="R77" s="35"/>
      <c r="S77" s="38"/>
      <c r="T77" s="39"/>
    </row>
    <row r="78" spans="1:20" ht="15" x14ac:dyDescent="0.25">
      <c r="A78" s="40"/>
      <c r="B78" s="1">
        <v>40603</v>
      </c>
      <c r="C78" s="15">
        <v>1206077</v>
      </c>
      <c r="D78" s="35">
        <f t="shared" si="23"/>
        <v>917663</v>
      </c>
      <c r="E78" s="35">
        <f t="shared" si="18"/>
        <v>288414</v>
      </c>
      <c r="F78" s="35">
        <f t="shared" si="19"/>
        <v>288414</v>
      </c>
      <c r="G78" s="35">
        <f t="shared" si="20"/>
        <v>83182635396</v>
      </c>
      <c r="H78" s="38">
        <f t="shared" si="21"/>
        <v>0.23913398564104946</v>
      </c>
      <c r="I78" s="39">
        <f t="shared" si="22"/>
        <v>0.23913398564104946</v>
      </c>
      <c r="J78" s="41"/>
      <c r="K78" s="42"/>
      <c r="L78" s="40"/>
      <c r="M78" s="1">
        <v>40603</v>
      </c>
      <c r="N78" s="15">
        <v>1206077</v>
      </c>
      <c r="O78" s="35"/>
      <c r="P78" s="35"/>
      <c r="Q78" s="35"/>
      <c r="R78" s="35"/>
      <c r="S78" s="38"/>
      <c r="T78" s="39"/>
    </row>
    <row r="79" spans="1:20" ht="15" x14ac:dyDescent="0.25">
      <c r="A79" s="40"/>
      <c r="B79" s="1">
        <v>40634</v>
      </c>
      <c r="C79" s="15">
        <v>1056456</v>
      </c>
      <c r="D79" s="35">
        <f t="shared" si="23"/>
        <v>352300</v>
      </c>
      <c r="E79" s="35">
        <f t="shared" si="18"/>
        <v>704156</v>
      </c>
      <c r="F79" s="35">
        <f t="shared" si="19"/>
        <v>704156</v>
      </c>
      <c r="G79" s="35">
        <f t="shared" si="20"/>
        <v>495835672336</v>
      </c>
      <c r="H79" s="38">
        <f t="shared" si="21"/>
        <v>0.66652657564536522</v>
      </c>
      <c r="I79" s="39">
        <f t="shared" si="22"/>
        <v>0.66652657564536522</v>
      </c>
      <c r="J79" s="41"/>
      <c r="K79" s="42"/>
      <c r="L79" s="40"/>
      <c r="M79" s="1">
        <v>40634</v>
      </c>
      <c r="N79" s="15">
        <v>1056456</v>
      </c>
      <c r="O79" s="35"/>
      <c r="P79" s="35"/>
      <c r="Q79" s="35"/>
      <c r="R79" s="35"/>
      <c r="S79" s="38"/>
      <c r="T79" s="39"/>
    </row>
    <row r="80" spans="1:20" ht="15" x14ac:dyDescent="0.25">
      <c r="A80" s="40"/>
      <c r="B80" s="1">
        <v>40664</v>
      </c>
      <c r="C80" s="15">
        <v>1211680</v>
      </c>
      <c r="D80" s="35">
        <f t="shared" si="23"/>
        <v>1284054</v>
      </c>
      <c r="E80" s="35">
        <f t="shared" si="18"/>
        <v>-72374</v>
      </c>
      <c r="F80" s="35">
        <f t="shared" si="19"/>
        <v>72374</v>
      </c>
      <c r="G80" s="35">
        <f t="shared" si="20"/>
        <v>5237995876</v>
      </c>
      <c r="H80" s="38">
        <f t="shared" si="21"/>
        <v>5.9730291826224746E-2</v>
      </c>
      <c r="I80" s="39">
        <f t="shared" si="22"/>
        <v>-5.9730291826224746E-2</v>
      </c>
      <c r="J80" s="41"/>
      <c r="K80" s="42"/>
      <c r="L80" s="40"/>
      <c r="M80" s="1">
        <v>40664</v>
      </c>
      <c r="N80" s="15">
        <v>1211680</v>
      </c>
      <c r="O80" s="35"/>
      <c r="P80" s="35"/>
      <c r="Q80" s="35"/>
      <c r="R80" s="35"/>
      <c r="S80" s="38"/>
      <c r="T80" s="39"/>
    </row>
    <row r="81" spans="1:20" ht="15" x14ac:dyDescent="0.25">
      <c r="A81" s="40"/>
      <c r="B81" s="1">
        <v>40695</v>
      </c>
      <c r="C81" s="15">
        <v>1192073</v>
      </c>
      <c r="D81" s="35">
        <f t="shared" si="23"/>
        <v>972411</v>
      </c>
      <c r="E81" s="35">
        <f t="shared" si="18"/>
        <v>219662</v>
      </c>
      <c r="F81" s="35">
        <f t="shared" si="19"/>
        <v>219662</v>
      </c>
      <c r="G81" s="35">
        <f t="shared" si="20"/>
        <v>48251394244</v>
      </c>
      <c r="H81" s="38">
        <f t="shared" si="21"/>
        <v>0.1842689164170315</v>
      </c>
      <c r="I81" s="39">
        <f t="shared" si="22"/>
        <v>0.1842689164170315</v>
      </c>
      <c r="J81" s="43"/>
      <c r="K81" s="44"/>
      <c r="L81" s="40"/>
      <c r="M81" s="1">
        <v>40695</v>
      </c>
      <c r="N81" s="15">
        <v>1192073</v>
      </c>
      <c r="O81" s="35"/>
      <c r="P81" s="35"/>
      <c r="Q81" s="35"/>
      <c r="R81" s="35"/>
      <c r="S81" s="38"/>
      <c r="T81" s="39"/>
    </row>
    <row r="82" spans="1:20" ht="15" x14ac:dyDescent="0.25">
      <c r="A82" s="40"/>
      <c r="B82" s="1">
        <v>40725</v>
      </c>
      <c r="C82" s="15">
        <v>880271</v>
      </c>
      <c r="D82" s="35">
        <f t="shared" si="23"/>
        <v>1206077</v>
      </c>
      <c r="E82" s="35">
        <f t="shared" si="18"/>
        <v>-325806</v>
      </c>
      <c r="F82" s="35">
        <f t="shared" si="19"/>
        <v>325806</v>
      </c>
      <c r="G82" s="35">
        <f t="shared" si="20"/>
        <v>106149549636</v>
      </c>
      <c r="H82" s="38">
        <f t="shared" si="21"/>
        <v>0.37012011073862483</v>
      </c>
      <c r="I82" s="39">
        <f t="shared" si="22"/>
        <v>-0.37012011073862483</v>
      </c>
      <c r="J82" s="41"/>
      <c r="K82" s="42"/>
      <c r="L82" s="40"/>
      <c r="M82" s="1">
        <v>40725</v>
      </c>
      <c r="N82" s="15">
        <v>880271</v>
      </c>
      <c r="O82" s="35">
        <f>+N81</f>
        <v>1192073</v>
      </c>
      <c r="P82" s="35">
        <f t="shared" ref="P82:P93" si="24">N82-O82</f>
        <v>-311802</v>
      </c>
      <c r="Q82" s="35">
        <f t="shared" ref="Q82:Q93" si="25">ABS(P82)</f>
        <v>311802</v>
      </c>
      <c r="R82" s="35">
        <f t="shared" ref="R82:R93" si="26">P82^2</f>
        <v>97220487204</v>
      </c>
      <c r="S82" s="38">
        <f t="shared" ref="S82:S93" si="27">Q82/N82</f>
        <v>0.35421137354292032</v>
      </c>
      <c r="T82" s="39">
        <f t="shared" ref="T82:T93" si="28">P82/N82</f>
        <v>-0.35421137354292032</v>
      </c>
    </row>
    <row r="83" spans="1:20" ht="15" x14ac:dyDescent="0.25">
      <c r="A83" s="40"/>
      <c r="B83" s="1">
        <v>40756</v>
      </c>
      <c r="C83" s="15">
        <v>1950547</v>
      </c>
      <c r="D83" s="35">
        <f t="shared" si="23"/>
        <v>1056456</v>
      </c>
      <c r="E83" s="35">
        <f t="shared" si="18"/>
        <v>894091</v>
      </c>
      <c r="F83" s="35">
        <f t="shared" si="19"/>
        <v>894091</v>
      </c>
      <c r="G83" s="35">
        <f t="shared" si="20"/>
        <v>799398716281</v>
      </c>
      <c r="H83" s="38">
        <f t="shared" si="21"/>
        <v>0.45837962376707664</v>
      </c>
      <c r="I83" s="39">
        <f t="shared" si="22"/>
        <v>0.45837962376707664</v>
      </c>
      <c r="J83" s="41"/>
      <c r="K83" s="42"/>
      <c r="L83" s="40"/>
      <c r="M83" s="1">
        <v>40756</v>
      </c>
      <c r="N83" s="15">
        <v>1950547</v>
      </c>
      <c r="O83" s="35">
        <f t="shared" ref="O83:O93" si="29">+N82</f>
        <v>880271</v>
      </c>
      <c r="P83" s="35">
        <f t="shared" si="24"/>
        <v>1070276</v>
      </c>
      <c r="Q83" s="35">
        <f t="shared" si="25"/>
        <v>1070276</v>
      </c>
      <c r="R83" s="35">
        <f t="shared" si="26"/>
        <v>1145490716176</v>
      </c>
      <c r="S83" s="38">
        <f t="shared" si="27"/>
        <v>0.54870556823291106</v>
      </c>
      <c r="T83" s="39">
        <f t="shared" si="28"/>
        <v>0.54870556823291106</v>
      </c>
    </row>
    <row r="84" spans="1:20" ht="15" x14ac:dyDescent="0.25">
      <c r="A84" s="40"/>
      <c r="B84" s="1">
        <v>40787</v>
      </c>
      <c r="C84" s="15">
        <v>1334862</v>
      </c>
      <c r="D84" s="35">
        <f t="shared" si="23"/>
        <v>1211680</v>
      </c>
      <c r="E84" s="35">
        <f t="shared" si="18"/>
        <v>123182</v>
      </c>
      <c r="F84" s="35">
        <f t="shared" si="19"/>
        <v>123182</v>
      </c>
      <c r="G84" s="35">
        <f t="shared" si="20"/>
        <v>15173805124</v>
      </c>
      <c r="H84" s="38">
        <f t="shared" si="21"/>
        <v>9.228070017724678E-2</v>
      </c>
      <c r="I84" s="39">
        <f t="shared" si="22"/>
        <v>9.228070017724678E-2</v>
      </c>
      <c r="J84" s="41"/>
      <c r="K84" s="42"/>
      <c r="L84" s="40"/>
      <c r="M84" s="1">
        <v>40787</v>
      </c>
      <c r="N84" s="15">
        <v>1334862</v>
      </c>
      <c r="O84" s="35">
        <f t="shared" si="29"/>
        <v>1950547</v>
      </c>
      <c r="P84" s="35">
        <f t="shared" si="24"/>
        <v>-615685</v>
      </c>
      <c r="Q84" s="35">
        <f t="shared" si="25"/>
        <v>615685</v>
      </c>
      <c r="R84" s="35">
        <f t="shared" si="26"/>
        <v>379068019225</v>
      </c>
      <c r="S84" s="38">
        <f t="shared" si="27"/>
        <v>0.46123494413654748</v>
      </c>
      <c r="T84" s="39">
        <f t="shared" si="28"/>
        <v>-0.46123494413654748</v>
      </c>
    </row>
    <row r="85" spans="1:20" ht="15" x14ac:dyDescent="0.25">
      <c r="A85" s="40"/>
      <c r="B85" s="1">
        <v>40817</v>
      </c>
      <c r="C85" s="15">
        <v>1843640</v>
      </c>
      <c r="D85" s="35">
        <f t="shared" si="23"/>
        <v>1192073</v>
      </c>
      <c r="E85" s="35">
        <f t="shared" si="18"/>
        <v>651567</v>
      </c>
      <c r="F85" s="35">
        <f t="shared" si="19"/>
        <v>651567</v>
      </c>
      <c r="G85" s="35">
        <f t="shared" si="20"/>
        <v>424539555489</v>
      </c>
      <c r="H85" s="38">
        <f t="shared" si="21"/>
        <v>0.35341335618667419</v>
      </c>
      <c r="I85" s="39">
        <f t="shared" si="22"/>
        <v>0.35341335618667419</v>
      </c>
      <c r="J85" s="41"/>
      <c r="K85" s="42"/>
      <c r="L85" s="40"/>
      <c r="M85" s="1">
        <v>40817</v>
      </c>
      <c r="N85" s="15">
        <v>1843640</v>
      </c>
      <c r="O85" s="35">
        <f t="shared" si="29"/>
        <v>1334862</v>
      </c>
      <c r="P85" s="35">
        <f t="shared" si="24"/>
        <v>508778</v>
      </c>
      <c r="Q85" s="35">
        <f t="shared" si="25"/>
        <v>508778</v>
      </c>
      <c r="R85" s="35">
        <f t="shared" si="26"/>
        <v>258855053284</v>
      </c>
      <c r="S85" s="38">
        <f t="shared" si="27"/>
        <v>0.27596385411468616</v>
      </c>
      <c r="T85" s="39">
        <f t="shared" si="28"/>
        <v>0.27596385411468616</v>
      </c>
    </row>
    <row r="86" spans="1:20" ht="15" x14ac:dyDescent="0.25">
      <c r="A86" s="40"/>
      <c r="B86" s="1">
        <v>40848</v>
      </c>
      <c r="C86" s="15">
        <v>1081329</v>
      </c>
      <c r="D86" s="35">
        <f t="shared" si="23"/>
        <v>880271</v>
      </c>
      <c r="E86" s="35">
        <f t="shared" si="18"/>
        <v>201058</v>
      </c>
      <c r="F86" s="35">
        <f t="shared" si="19"/>
        <v>201058</v>
      </c>
      <c r="G86" s="35">
        <f t="shared" si="20"/>
        <v>40424319364</v>
      </c>
      <c r="H86" s="38">
        <f t="shared" si="21"/>
        <v>0.18593601022445527</v>
      </c>
      <c r="I86" s="39">
        <f t="shared" si="22"/>
        <v>0.18593601022445527</v>
      </c>
      <c r="J86" s="41"/>
      <c r="K86" s="42"/>
      <c r="L86" s="40"/>
      <c r="M86" s="1">
        <v>40848</v>
      </c>
      <c r="N86" s="15">
        <v>1081329</v>
      </c>
      <c r="O86" s="35">
        <f t="shared" si="29"/>
        <v>1843640</v>
      </c>
      <c r="P86" s="35">
        <f t="shared" si="24"/>
        <v>-762311</v>
      </c>
      <c r="Q86" s="35">
        <f t="shared" si="25"/>
        <v>762311</v>
      </c>
      <c r="R86" s="35">
        <f t="shared" si="26"/>
        <v>581118060721</v>
      </c>
      <c r="S86" s="38">
        <f t="shared" si="27"/>
        <v>0.70497600637733748</v>
      </c>
      <c r="T86" s="39">
        <f t="shared" si="28"/>
        <v>-0.70497600637733748</v>
      </c>
    </row>
    <row r="87" spans="1:20" ht="15" x14ac:dyDescent="0.25">
      <c r="A87" s="40"/>
      <c r="B87" s="1">
        <v>40878</v>
      </c>
      <c r="C87" s="15">
        <v>815774</v>
      </c>
      <c r="D87" s="35">
        <f t="shared" si="23"/>
        <v>1950547</v>
      </c>
      <c r="E87" s="35">
        <f t="shared" si="18"/>
        <v>-1134773</v>
      </c>
      <c r="F87" s="35">
        <f t="shared" si="19"/>
        <v>1134773</v>
      </c>
      <c r="G87" s="35">
        <f t="shared" si="20"/>
        <v>1287709761529</v>
      </c>
      <c r="H87" s="38">
        <f t="shared" si="21"/>
        <v>1.3910384493744592</v>
      </c>
      <c r="I87" s="39">
        <f t="shared" si="22"/>
        <v>-1.3910384493744592</v>
      </c>
      <c r="L87" s="40"/>
      <c r="M87" s="1">
        <v>40878</v>
      </c>
      <c r="N87" s="15">
        <v>815774</v>
      </c>
      <c r="O87" s="35">
        <f t="shared" si="29"/>
        <v>1081329</v>
      </c>
      <c r="P87" s="35">
        <f t="shared" si="24"/>
        <v>-265555</v>
      </c>
      <c r="Q87" s="35">
        <f t="shared" si="25"/>
        <v>265555</v>
      </c>
      <c r="R87" s="35">
        <f t="shared" si="26"/>
        <v>70519458025</v>
      </c>
      <c r="S87" s="38">
        <f t="shared" si="27"/>
        <v>0.32552520673617941</v>
      </c>
      <c r="T87" s="39">
        <f t="shared" si="28"/>
        <v>-0.32552520673617941</v>
      </c>
    </row>
    <row r="88" spans="1:20" ht="15" x14ac:dyDescent="0.25">
      <c r="A88" s="40"/>
      <c r="B88" s="1">
        <v>40909</v>
      </c>
      <c r="C88" s="15">
        <v>957896</v>
      </c>
      <c r="D88" s="35">
        <f t="shared" si="23"/>
        <v>1334862</v>
      </c>
      <c r="E88" s="35">
        <f t="shared" si="18"/>
        <v>-376966</v>
      </c>
      <c r="F88" s="35">
        <f t="shared" si="19"/>
        <v>376966</v>
      </c>
      <c r="G88" s="35">
        <f t="shared" si="20"/>
        <v>142103365156</v>
      </c>
      <c r="H88" s="38">
        <f t="shared" si="21"/>
        <v>0.39353541511813389</v>
      </c>
      <c r="I88" s="39">
        <f t="shared" si="22"/>
        <v>-0.39353541511813389</v>
      </c>
      <c r="L88" s="40"/>
      <c r="M88" s="1">
        <v>40909</v>
      </c>
      <c r="N88" s="15">
        <v>957896</v>
      </c>
      <c r="O88" s="35">
        <f t="shared" si="29"/>
        <v>815774</v>
      </c>
      <c r="P88" s="35">
        <f t="shared" si="24"/>
        <v>142122</v>
      </c>
      <c r="Q88" s="35">
        <f t="shared" si="25"/>
        <v>142122</v>
      </c>
      <c r="R88" s="35">
        <f t="shared" si="26"/>
        <v>20198662884</v>
      </c>
      <c r="S88" s="38">
        <f t="shared" si="27"/>
        <v>0.14836892522779091</v>
      </c>
      <c r="T88" s="39">
        <f t="shared" si="28"/>
        <v>0.14836892522779091</v>
      </c>
    </row>
    <row r="89" spans="1:20" ht="15" x14ac:dyDescent="0.25">
      <c r="A89" s="40"/>
      <c r="B89" s="1">
        <v>40940</v>
      </c>
      <c r="C89" s="15">
        <v>991374</v>
      </c>
      <c r="D89" s="35">
        <f t="shared" si="23"/>
        <v>1843640</v>
      </c>
      <c r="E89" s="35">
        <f t="shared" si="18"/>
        <v>-852266</v>
      </c>
      <c r="F89" s="35">
        <f t="shared" si="19"/>
        <v>852266</v>
      </c>
      <c r="G89" s="35">
        <f t="shared" si="20"/>
        <v>726357334756</v>
      </c>
      <c r="H89" s="38">
        <f t="shared" si="21"/>
        <v>0.85968161359890416</v>
      </c>
      <c r="I89" s="39">
        <f t="shared" si="22"/>
        <v>-0.85968161359890416</v>
      </c>
      <c r="L89" s="40"/>
      <c r="M89" s="1">
        <v>40940</v>
      </c>
      <c r="N89" s="15">
        <v>991374</v>
      </c>
      <c r="O89" s="35">
        <f t="shared" si="29"/>
        <v>957896</v>
      </c>
      <c r="P89" s="35">
        <f t="shared" si="24"/>
        <v>33478</v>
      </c>
      <c r="Q89" s="35">
        <f t="shared" si="25"/>
        <v>33478</v>
      </c>
      <c r="R89" s="35">
        <f t="shared" si="26"/>
        <v>1120776484</v>
      </c>
      <c r="S89" s="38">
        <f t="shared" si="27"/>
        <v>3.3769293929435312E-2</v>
      </c>
      <c r="T89" s="39">
        <f t="shared" si="28"/>
        <v>3.3769293929435312E-2</v>
      </c>
    </row>
    <row r="90" spans="1:20" ht="15" x14ac:dyDescent="0.25">
      <c r="A90" s="40"/>
      <c r="B90" s="1">
        <v>40969</v>
      </c>
      <c r="C90" s="15">
        <v>1122492</v>
      </c>
      <c r="D90" s="35">
        <f t="shared" si="23"/>
        <v>1081329</v>
      </c>
      <c r="E90" s="35">
        <f t="shared" si="18"/>
        <v>41163</v>
      </c>
      <c r="F90" s="35">
        <f t="shared" si="19"/>
        <v>41163</v>
      </c>
      <c r="G90" s="35">
        <f t="shared" si="20"/>
        <v>1694392569</v>
      </c>
      <c r="H90" s="38">
        <f t="shared" si="21"/>
        <v>3.667108540639933E-2</v>
      </c>
      <c r="I90" s="39">
        <f t="shared" si="22"/>
        <v>3.667108540639933E-2</v>
      </c>
      <c r="L90" s="40"/>
      <c r="M90" s="1">
        <v>40969</v>
      </c>
      <c r="N90" s="15">
        <v>1122492</v>
      </c>
      <c r="O90" s="35">
        <f t="shared" si="29"/>
        <v>991374</v>
      </c>
      <c r="P90" s="35">
        <f t="shared" si="24"/>
        <v>131118</v>
      </c>
      <c r="Q90" s="35">
        <f t="shared" si="25"/>
        <v>131118</v>
      </c>
      <c r="R90" s="35">
        <f t="shared" si="26"/>
        <v>17191929924</v>
      </c>
      <c r="S90" s="38">
        <f t="shared" si="27"/>
        <v>0.11680974118301066</v>
      </c>
      <c r="T90" s="39">
        <f t="shared" si="28"/>
        <v>0.11680974118301066</v>
      </c>
    </row>
    <row r="91" spans="1:20" ht="15" x14ac:dyDescent="0.25">
      <c r="A91" s="40"/>
      <c r="B91" s="1">
        <v>41000</v>
      </c>
      <c r="C91" s="15">
        <v>1090146</v>
      </c>
      <c r="D91" s="35">
        <f t="shared" si="23"/>
        <v>815774</v>
      </c>
      <c r="E91" s="35">
        <f t="shared" si="18"/>
        <v>274372</v>
      </c>
      <c r="F91" s="35">
        <f t="shared" si="19"/>
        <v>274372</v>
      </c>
      <c r="G91" s="35">
        <f t="shared" si="20"/>
        <v>75279994384</v>
      </c>
      <c r="H91" s="38">
        <f t="shared" si="21"/>
        <v>0.25168371942840684</v>
      </c>
      <c r="I91" s="39">
        <f t="shared" si="22"/>
        <v>0.25168371942840684</v>
      </c>
      <c r="L91" s="40"/>
      <c r="M91" s="1">
        <v>41000</v>
      </c>
      <c r="N91" s="15">
        <v>1090146</v>
      </c>
      <c r="O91" s="35">
        <f t="shared" si="29"/>
        <v>1122492</v>
      </c>
      <c r="P91" s="35">
        <f t="shared" si="24"/>
        <v>-32346</v>
      </c>
      <c r="Q91" s="35">
        <f t="shared" si="25"/>
        <v>32346</v>
      </c>
      <c r="R91" s="35">
        <f t="shared" si="26"/>
        <v>1046263716</v>
      </c>
      <c r="S91" s="38">
        <f t="shared" si="27"/>
        <v>2.9671255042902512E-2</v>
      </c>
      <c r="T91" s="39">
        <f t="shared" si="28"/>
        <v>-2.9671255042902512E-2</v>
      </c>
    </row>
    <row r="92" spans="1:20" ht="15" x14ac:dyDescent="0.25">
      <c r="A92" s="40"/>
      <c r="B92" s="1">
        <v>41030</v>
      </c>
      <c r="C92" s="15">
        <v>947611</v>
      </c>
      <c r="D92" s="35">
        <f t="shared" si="23"/>
        <v>957896</v>
      </c>
      <c r="E92" s="35">
        <f t="shared" si="18"/>
        <v>-10285</v>
      </c>
      <c r="F92" s="35">
        <f t="shared" si="19"/>
        <v>10285</v>
      </c>
      <c r="G92" s="35">
        <f t="shared" si="20"/>
        <v>105781225</v>
      </c>
      <c r="H92" s="38">
        <f t="shared" si="21"/>
        <v>1.0853609761811545E-2</v>
      </c>
      <c r="I92" s="39">
        <f t="shared" si="22"/>
        <v>-1.0853609761811545E-2</v>
      </c>
      <c r="L92" s="40"/>
      <c r="M92" s="1">
        <v>41030</v>
      </c>
      <c r="N92" s="15">
        <v>947611</v>
      </c>
      <c r="O92" s="35">
        <f t="shared" si="29"/>
        <v>1090146</v>
      </c>
      <c r="P92" s="35">
        <f t="shared" si="24"/>
        <v>-142535</v>
      </c>
      <c r="Q92" s="35">
        <f t="shared" si="25"/>
        <v>142535</v>
      </c>
      <c r="R92" s="35">
        <f t="shared" si="26"/>
        <v>20316226225</v>
      </c>
      <c r="S92" s="38">
        <f t="shared" si="27"/>
        <v>0.15041509649001542</v>
      </c>
      <c r="T92" s="39">
        <f t="shared" si="28"/>
        <v>-0.15041509649001542</v>
      </c>
    </row>
    <row r="93" spans="1:20" ht="15.75" thickBot="1" x14ac:dyDescent="0.3">
      <c r="A93" s="46"/>
      <c r="B93" s="1">
        <v>41061</v>
      </c>
      <c r="C93" s="15">
        <v>972620</v>
      </c>
      <c r="D93" s="35">
        <f t="shared" si="23"/>
        <v>991374</v>
      </c>
      <c r="E93" s="35">
        <f t="shared" si="18"/>
        <v>-18754</v>
      </c>
      <c r="F93" s="35">
        <f t="shared" si="19"/>
        <v>18754</v>
      </c>
      <c r="G93" s="35">
        <f t="shared" si="20"/>
        <v>351712516</v>
      </c>
      <c r="H93" s="38">
        <f t="shared" si="21"/>
        <v>1.9281939503608809E-2</v>
      </c>
      <c r="I93" s="39">
        <f t="shared" si="22"/>
        <v>-1.9281939503608809E-2</v>
      </c>
      <c r="L93" s="46"/>
      <c r="M93" s="1">
        <v>41061</v>
      </c>
      <c r="N93" s="15">
        <v>972620</v>
      </c>
      <c r="O93" s="35">
        <f t="shared" si="29"/>
        <v>947611</v>
      </c>
      <c r="P93" s="35">
        <f t="shared" si="24"/>
        <v>25009</v>
      </c>
      <c r="Q93" s="35">
        <f t="shared" si="25"/>
        <v>25009</v>
      </c>
      <c r="R93" s="35">
        <f t="shared" si="26"/>
        <v>625450081</v>
      </c>
      <c r="S93" s="38">
        <f t="shared" si="27"/>
        <v>2.5713022557627852E-2</v>
      </c>
      <c r="T93" s="39">
        <f t="shared" si="28"/>
        <v>2.5713022557627852E-2</v>
      </c>
    </row>
    <row r="94" spans="1:20" ht="13.5" thickBot="1" x14ac:dyDescent="0.25">
      <c r="A94" s="42"/>
      <c r="B94" s="50"/>
      <c r="C94" s="51"/>
      <c r="D94" s="52">
        <f>C90</f>
        <v>1122492</v>
      </c>
      <c r="E94" s="35"/>
      <c r="F94" s="53">
        <f>AVERAGE(F71:F93)</f>
        <v>398166.5</v>
      </c>
      <c r="G94" s="54">
        <f>AVERAGE(G71:G93)</f>
        <v>274451035324.5</v>
      </c>
      <c r="H94" s="55">
        <f>AVERAGE(H71:H93)</f>
        <v>0.44483068620762556</v>
      </c>
      <c r="I94" s="56">
        <f>AVERAGE(I71:I93)</f>
        <v>-0.15193679318832473</v>
      </c>
      <c r="L94" s="42"/>
      <c r="M94" s="50"/>
      <c r="N94" s="51"/>
      <c r="O94" s="52">
        <f>+N93</f>
        <v>972620</v>
      </c>
      <c r="P94" s="35"/>
      <c r="Q94" s="53">
        <f>AVERAGE(Q71:Q93)</f>
        <v>336751.25</v>
      </c>
      <c r="R94" s="54">
        <f>AVERAGE(R71:R93)</f>
        <v>216064258662.41666</v>
      </c>
      <c r="S94" s="55">
        <f>AVERAGE(S71:S93)</f>
        <v>0.26461369063094703</v>
      </c>
      <c r="T94" s="56">
        <f>AVERAGE(T71:T93)</f>
        <v>-7.3058623090036717E-2</v>
      </c>
    </row>
    <row r="99" spans="1:20" ht="18" x14ac:dyDescent="0.25">
      <c r="A99" s="2" t="s">
        <v>25</v>
      </c>
      <c r="H99" s="14"/>
      <c r="L99" s="2" t="s">
        <v>25</v>
      </c>
    </row>
    <row r="100" spans="1:20" ht="18" x14ac:dyDescent="0.25">
      <c r="A100" s="2" t="s">
        <v>26</v>
      </c>
      <c r="L100" s="2" t="s">
        <v>27</v>
      </c>
    </row>
    <row r="101" spans="1:20" ht="13.5" thickBot="1" x14ac:dyDescent="0.25">
      <c r="D101" s="29"/>
      <c r="O101" s="29"/>
      <c r="P101" s="28"/>
      <c r="Q101" s="28"/>
      <c r="R101" s="28"/>
      <c r="S101" s="28"/>
      <c r="T101" s="28"/>
    </row>
    <row r="102" spans="1:20" ht="27" customHeight="1" thickBot="1" x14ac:dyDescent="0.25">
      <c r="A102" s="7" t="s">
        <v>2</v>
      </c>
      <c r="B102" s="30" t="s">
        <v>3</v>
      </c>
      <c r="C102" s="30"/>
      <c r="D102" s="31"/>
      <c r="E102" s="32" t="s">
        <v>17</v>
      </c>
      <c r="F102" s="31" t="s">
        <v>18</v>
      </c>
      <c r="G102" s="31" t="s">
        <v>19</v>
      </c>
      <c r="H102" s="31" t="s">
        <v>20</v>
      </c>
      <c r="I102" s="33" t="s">
        <v>21</v>
      </c>
      <c r="L102" s="7" t="s">
        <v>2</v>
      </c>
      <c r="M102" s="30" t="s">
        <v>3</v>
      </c>
      <c r="N102" s="30"/>
      <c r="O102" s="31"/>
      <c r="P102" s="32" t="s">
        <v>17</v>
      </c>
      <c r="Q102" s="31" t="s">
        <v>18</v>
      </c>
      <c r="R102" s="31" t="s">
        <v>19</v>
      </c>
      <c r="S102" s="31" t="s">
        <v>20</v>
      </c>
      <c r="T102" s="33" t="s">
        <v>21</v>
      </c>
    </row>
    <row r="103" spans="1:20" ht="15" x14ac:dyDescent="0.25">
      <c r="A103" s="34"/>
      <c r="B103" s="1">
        <v>40360</v>
      </c>
      <c r="C103" s="15">
        <v>945775</v>
      </c>
      <c r="D103" s="35"/>
      <c r="E103" s="36"/>
      <c r="F103" s="36"/>
      <c r="G103" s="36"/>
      <c r="H103" s="36"/>
      <c r="I103" s="37"/>
      <c r="L103" s="34"/>
      <c r="M103" s="1">
        <v>40360</v>
      </c>
      <c r="N103" s="15">
        <v>945775</v>
      </c>
      <c r="O103" s="35"/>
      <c r="P103" s="36"/>
      <c r="Q103" s="36"/>
      <c r="R103" s="36"/>
      <c r="S103" s="36"/>
      <c r="T103" s="37"/>
    </row>
    <row r="104" spans="1:20" ht="15" x14ac:dyDescent="0.25">
      <c r="A104" s="34"/>
      <c r="B104" s="1">
        <v>40391</v>
      </c>
      <c r="C104" s="15">
        <v>1261190</v>
      </c>
      <c r="D104" s="35"/>
      <c r="E104" s="35"/>
      <c r="F104" s="35"/>
      <c r="G104" s="35"/>
      <c r="H104" s="38"/>
      <c r="I104" s="39"/>
      <c r="L104" s="34"/>
      <c r="M104" s="1">
        <v>40391</v>
      </c>
      <c r="N104" s="15">
        <v>1261190</v>
      </c>
      <c r="O104" s="35"/>
      <c r="P104" s="35"/>
      <c r="Q104" s="35"/>
      <c r="R104" s="35"/>
      <c r="S104" s="38"/>
      <c r="T104" s="39"/>
    </row>
    <row r="105" spans="1:20" ht="15" x14ac:dyDescent="0.25">
      <c r="A105" s="34"/>
      <c r="B105" s="1">
        <v>40422</v>
      </c>
      <c r="C105" s="15">
        <v>692561</v>
      </c>
      <c r="D105" s="35"/>
      <c r="E105" s="35"/>
      <c r="F105" s="35"/>
      <c r="G105" s="35"/>
      <c r="H105" s="38"/>
      <c r="I105" s="39"/>
      <c r="L105" s="34"/>
      <c r="M105" s="1">
        <v>40422</v>
      </c>
      <c r="N105" s="15">
        <v>692561</v>
      </c>
      <c r="O105" s="35"/>
      <c r="P105" s="35"/>
      <c r="Q105" s="35"/>
      <c r="R105" s="35"/>
      <c r="S105" s="38"/>
      <c r="T105" s="39"/>
    </row>
    <row r="106" spans="1:20" ht="15" x14ac:dyDescent="0.25">
      <c r="A106" s="34"/>
      <c r="B106" s="1">
        <v>40452</v>
      </c>
      <c r="C106" s="15">
        <v>1218357</v>
      </c>
      <c r="D106" s="35"/>
      <c r="E106" s="35"/>
      <c r="F106" s="35"/>
      <c r="G106" s="35"/>
      <c r="H106" s="38"/>
      <c r="I106" s="39"/>
      <c r="L106" s="34"/>
      <c r="M106" s="1">
        <v>40452</v>
      </c>
      <c r="N106" s="15">
        <v>1218357</v>
      </c>
      <c r="O106" s="35"/>
      <c r="P106" s="35"/>
      <c r="Q106" s="35"/>
      <c r="R106" s="35"/>
      <c r="S106" s="38"/>
      <c r="T106" s="39"/>
    </row>
    <row r="107" spans="1:20" ht="15" x14ac:dyDescent="0.25">
      <c r="A107" s="40"/>
      <c r="B107" s="1">
        <v>40483</v>
      </c>
      <c r="C107" s="15">
        <v>917663</v>
      </c>
      <c r="D107" s="35"/>
      <c r="E107" s="35"/>
      <c r="F107" s="35"/>
      <c r="G107" s="35"/>
      <c r="H107" s="38"/>
      <c r="I107" s="39"/>
      <c r="L107" s="40"/>
      <c r="M107" s="1">
        <v>40483</v>
      </c>
      <c r="N107" s="15">
        <v>917663</v>
      </c>
      <c r="O107" s="35"/>
      <c r="P107" s="35"/>
      <c r="Q107" s="35"/>
      <c r="R107" s="35"/>
      <c r="S107" s="38"/>
      <c r="T107" s="39"/>
    </row>
    <row r="108" spans="1:20" ht="15" x14ac:dyDescent="0.25">
      <c r="A108" s="40"/>
      <c r="B108" s="1">
        <v>40513</v>
      </c>
      <c r="C108" s="15">
        <v>352300</v>
      </c>
      <c r="D108" s="35">
        <f>C104+(C107-C103)/4</f>
        <v>1254162</v>
      </c>
      <c r="E108" s="35">
        <f t="shared" ref="E108:E126" si="30">C108-D108</f>
        <v>-901862</v>
      </c>
      <c r="F108" s="35">
        <f t="shared" ref="F108:F126" si="31">ABS(E108)</f>
        <v>901862</v>
      </c>
      <c r="G108" s="35">
        <f t="shared" ref="G108:G126" si="32">E108^2</f>
        <v>813355067044</v>
      </c>
      <c r="H108" s="38">
        <f t="shared" ref="H108:H126" si="33">F108/C108</f>
        <v>2.5599261992619926</v>
      </c>
      <c r="I108" s="39">
        <f t="shared" ref="I108:I126" si="34">E108/C108</f>
        <v>-2.5599261992619926</v>
      </c>
      <c r="L108" s="40"/>
      <c r="M108" s="1">
        <v>40513</v>
      </c>
      <c r="N108" s="15">
        <v>352300</v>
      </c>
      <c r="O108" s="35"/>
      <c r="P108" s="35"/>
      <c r="Q108" s="35"/>
      <c r="R108" s="35"/>
      <c r="S108" s="38"/>
      <c r="T108" s="39"/>
    </row>
    <row r="109" spans="1:20" ht="15" x14ac:dyDescent="0.25">
      <c r="A109" s="40"/>
      <c r="B109" s="1">
        <v>40544</v>
      </c>
      <c r="C109" s="15">
        <v>1284054</v>
      </c>
      <c r="D109" s="35">
        <f t="shared" ref="D109:D126" si="35">C105+(C108-C104)/4</f>
        <v>465338.5</v>
      </c>
      <c r="E109" s="35">
        <f t="shared" si="30"/>
        <v>818715.5</v>
      </c>
      <c r="F109" s="35">
        <f t="shared" si="31"/>
        <v>818715.5</v>
      </c>
      <c r="G109" s="35">
        <f t="shared" si="32"/>
        <v>670295069940.25</v>
      </c>
      <c r="H109" s="38">
        <f t="shared" si="33"/>
        <v>0.63760207904028954</v>
      </c>
      <c r="I109" s="39">
        <f t="shared" si="34"/>
        <v>0.63760207904028954</v>
      </c>
      <c r="J109" s="41"/>
      <c r="K109" s="42"/>
      <c r="L109" s="40"/>
      <c r="M109" s="1">
        <v>40544</v>
      </c>
      <c r="N109" s="15">
        <v>1284054</v>
      </c>
      <c r="O109" s="35"/>
      <c r="P109" s="35"/>
      <c r="Q109" s="35"/>
      <c r="R109" s="35"/>
      <c r="S109" s="38"/>
      <c r="T109" s="39"/>
    </row>
    <row r="110" spans="1:20" ht="15" x14ac:dyDescent="0.25">
      <c r="A110" s="40"/>
      <c r="B110" s="1">
        <v>40575</v>
      </c>
      <c r="C110" s="15">
        <v>972411</v>
      </c>
      <c r="D110" s="35">
        <f t="shared" si="35"/>
        <v>1366230.25</v>
      </c>
      <c r="E110" s="35">
        <f t="shared" si="30"/>
        <v>-393819.25</v>
      </c>
      <c r="F110" s="35">
        <f t="shared" si="31"/>
        <v>393819.25</v>
      </c>
      <c r="G110" s="35">
        <f t="shared" si="32"/>
        <v>155093601670.5625</v>
      </c>
      <c r="H110" s="38">
        <f t="shared" si="33"/>
        <v>0.40499259058155451</v>
      </c>
      <c r="I110" s="39">
        <f t="shared" si="34"/>
        <v>-0.40499259058155451</v>
      </c>
      <c r="J110" s="41"/>
      <c r="K110" s="42"/>
      <c r="L110" s="40"/>
      <c r="M110" s="1">
        <v>40575</v>
      </c>
      <c r="N110" s="15">
        <v>972411</v>
      </c>
      <c r="O110" s="35"/>
      <c r="P110" s="35"/>
      <c r="Q110" s="35"/>
      <c r="R110" s="35"/>
      <c r="S110" s="38"/>
      <c r="T110" s="39"/>
    </row>
    <row r="111" spans="1:20" ht="15" x14ac:dyDescent="0.25">
      <c r="A111" s="40"/>
      <c r="B111" s="1">
        <v>40603</v>
      </c>
      <c r="C111" s="15">
        <v>1206077</v>
      </c>
      <c r="D111" s="35">
        <f t="shared" si="35"/>
        <v>856176.5</v>
      </c>
      <c r="E111" s="35">
        <f t="shared" si="30"/>
        <v>349900.5</v>
      </c>
      <c r="F111" s="35">
        <f t="shared" si="31"/>
        <v>349900.5</v>
      </c>
      <c r="G111" s="35">
        <f t="shared" si="32"/>
        <v>122430359900.25</v>
      </c>
      <c r="H111" s="38">
        <f t="shared" si="33"/>
        <v>0.29011456150809606</v>
      </c>
      <c r="I111" s="39">
        <f t="shared" si="34"/>
        <v>0.29011456150809606</v>
      </c>
      <c r="J111" s="41"/>
      <c r="K111" s="42"/>
      <c r="L111" s="40"/>
      <c r="M111" s="1">
        <v>40603</v>
      </c>
      <c r="N111" s="15">
        <v>1206077</v>
      </c>
      <c r="O111" s="35"/>
      <c r="P111" s="35"/>
      <c r="Q111" s="35"/>
      <c r="R111" s="35"/>
      <c r="S111" s="38"/>
      <c r="T111" s="39"/>
    </row>
    <row r="112" spans="1:20" ht="15" x14ac:dyDescent="0.25">
      <c r="A112" s="40"/>
      <c r="B112" s="1">
        <v>40634</v>
      </c>
      <c r="C112" s="15">
        <v>1056456</v>
      </c>
      <c r="D112" s="35">
        <f t="shared" si="35"/>
        <v>424403.5</v>
      </c>
      <c r="E112" s="35">
        <f t="shared" si="30"/>
        <v>632052.5</v>
      </c>
      <c r="F112" s="35">
        <f t="shared" si="31"/>
        <v>632052.5</v>
      </c>
      <c r="G112" s="35">
        <f t="shared" si="32"/>
        <v>399490362756.25</v>
      </c>
      <c r="H112" s="38">
        <f t="shared" si="33"/>
        <v>0.59827621784532437</v>
      </c>
      <c r="I112" s="39">
        <f t="shared" si="34"/>
        <v>0.59827621784532437</v>
      </c>
      <c r="J112" s="41"/>
      <c r="K112" s="42"/>
      <c r="L112" s="40"/>
      <c r="M112" s="1">
        <v>40634</v>
      </c>
      <c r="N112" s="15">
        <v>1056456</v>
      </c>
      <c r="O112" s="35"/>
      <c r="P112" s="35"/>
      <c r="Q112" s="35"/>
      <c r="R112" s="35"/>
      <c r="S112" s="38"/>
      <c r="T112" s="39"/>
    </row>
    <row r="113" spans="1:20" ht="15" x14ac:dyDescent="0.25">
      <c r="A113" s="40"/>
      <c r="B113" s="1">
        <v>40664</v>
      </c>
      <c r="C113" s="15">
        <v>1211680</v>
      </c>
      <c r="D113" s="35">
        <f t="shared" si="35"/>
        <v>1460093</v>
      </c>
      <c r="E113" s="35">
        <f t="shared" si="30"/>
        <v>-248413</v>
      </c>
      <c r="F113" s="35">
        <f t="shared" si="31"/>
        <v>248413</v>
      </c>
      <c r="G113" s="35">
        <f t="shared" si="32"/>
        <v>61709018569</v>
      </c>
      <c r="H113" s="38">
        <f t="shared" si="33"/>
        <v>0.20501535058761389</v>
      </c>
      <c r="I113" s="39">
        <f t="shared" si="34"/>
        <v>-0.20501535058761389</v>
      </c>
      <c r="J113" s="41"/>
      <c r="K113" s="42"/>
      <c r="L113" s="40"/>
      <c r="M113" s="1">
        <v>40664</v>
      </c>
      <c r="N113" s="15">
        <v>1211680</v>
      </c>
      <c r="O113" s="35"/>
      <c r="P113" s="35"/>
      <c r="Q113" s="35"/>
      <c r="R113" s="35"/>
      <c r="S113" s="38"/>
      <c r="T113" s="39"/>
    </row>
    <row r="114" spans="1:20" ht="15" x14ac:dyDescent="0.25">
      <c r="A114" s="40"/>
      <c r="B114" s="1">
        <v>40695</v>
      </c>
      <c r="C114" s="15">
        <v>1192073</v>
      </c>
      <c r="D114" s="35">
        <f t="shared" si="35"/>
        <v>954317.5</v>
      </c>
      <c r="E114" s="35">
        <f t="shared" si="30"/>
        <v>237755.5</v>
      </c>
      <c r="F114" s="35">
        <f t="shared" si="31"/>
        <v>237755.5</v>
      </c>
      <c r="G114" s="35">
        <f t="shared" si="32"/>
        <v>56527677780.25</v>
      </c>
      <c r="H114" s="38">
        <f t="shared" si="33"/>
        <v>0.19944709761902166</v>
      </c>
      <c r="I114" s="39">
        <f t="shared" si="34"/>
        <v>0.19944709761902166</v>
      </c>
      <c r="J114" s="43"/>
      <c r="K114" s="44"/>
      <c r="L114" s="40"/>
      <c r="M114" s="1">
        <v>40695</v>
      </c>
      <c r="N114" s="15">
        <v>1192073</v>
      </c>
      <c r="O114" s="35"/>
      <c r="P114" s="35"/>
      <c r="Q114" s="35"/>
      <c r="R114" s="35"/>
      <c r="S114" s="38"/>
      <c r="T114" s="39"/>
    </row>
    <row r="115" spans="1:20" ht="15" x14ac:dyDescent="0.25">
      <c r="A115" s="40"/>
      <c r="B115" s="1">
        <v>40725</v>
      </c>
      <c r="C115" s="15">
        <v>880271</v>
      </c>
      <c r="D115" s="35">
        <f t="shared" si="35"/>
        <v>1260992.5</v>
      </c>
      <c r="E115" s="35">
        <f t="shared" si="30"/>
        <v>-380721.5</v>
      </c>
      <c r="F115" s="35">
        <f t="shared" si="31"/>
        <v>380721.5</v>
      </c>
      <c r="G115" s="35">
        <f t="shared" si="32"/>
        <v>144948860562.25</v>
      </c>
      <c r="H115" s="38">
        <f t="shared" si="33"/>
        <v>0.43250487633921825</v>
      </c>
      <c r="I115" s="39">
        <f t="shared" si="34"/>
        <v>-0.43250487633921825</v>
      </c>
      <c r="J115" s="41"/>
      <c r="K115" s="42"/>
      <c r="L115" s="40"/>
      <c r="M115" s="1">
        <v>40725</v>
      </c>
      <c r="N115" s="15">
        <v>880271</v>
      </c>
      <c r="O115" s="35"/>
      <c r="P115" s="35"/>
      <c r="Q115" s="35"/>
      <c r="R115" s="35"/>
      <c r="S115" s="38"/>
      <c r="T115" s="39"/>
    </row>
    <row r="116" spans="1:20" ht="15" x14ac:dyDescent="0.25">
      <c r="A116" s="40"/>
      <c r="B116" s="1">
        <v>40756</v>
      </c>
      <c r="C116" s="15">
        <v>1950547</v>
      </c>
      <c r="D116" s="35">
        <f t="shared" si="35"/>
        <v>975004.5</v>
      </c>
      <c r="E116" s="35">
        <f t="shared" si="30"/>
        <v>975542.5</v>
      </c>
      <c r="F116" s="35">
        <f t="shared" si="31"/>
        <v>975542.5</v>
      </c>
      <c r="G116" s="35">
        <f t="shared" si="32"/>
        <v>951683169306.25</v>
      </c>
      <c r="H116" s="38">
        <f t="shared" si="33"/>
        <v>0.50013791003241659</v>
      </c>
      <c r="I116" s="39">
        <f t="shared" si="34"/>
        <v>0.50013791003241659</v>
      </c>
      <c r="J116" s="41"/>
      <c r="K116" s="42"/>
      <c r="L116" s="40"/>
      <c r="M116" s="1">
        <v>40756</v>
      </c>
      <c r="N116" s="15">
        <v>1950547</v>
      </c>
      <c r="O116" s="35">
        <f>N104+(N115-N103)/12</f>
        <v>1255731.3333333333</v>
      </c>
      <c r="P116" s="35">
        <f t="shared" ref="P116:P126" si="36">N116-O116</f>
        <v>694815.66666666674</v>
      </c>
      <c r="Q116" s="35">
        <f t="shared" ref="Q116:Q126" si="37">ABS(P116)</f>
        <v>694815.66666666674</v>
      </c>
      <c r="R116" s="35">
        <f t="shared" ref="R116:R126" si="38">P116^2</f>
        <v>482768810645.44458</v>
      </c>
      <c r="S116" s="38">
        <f t="shared" ref="S116:S126" si="39">Q116/N116</f>
        <v>0.35621580339600467</v>
      </c>
      <c r="T116" s="39">
        <f t="shared" ref="T116:T126" si="40">P116/N116</f>
        <v>0.35621580339600467</v>
      </c>
    </row>
    <row r="117" spans="1:20" ht="15" x14ac:dyDescent="0.25">
      <c r="A117" s="40"/>
      <c r="B117" s="1">
        <v>40787</v>
      </c>
      <c r="C117" s="15">
        <v>1334862</v>
      </c>
      <c r="D117" s="35">
        <f t="shared" si="35"/>
        <v>1435202.75</v>
      </c>
      <c r="E117" s="35">
        <f t="shared" si="30"/>
        <v>-100340.75</v>
      </c>
      <c r="F117" s="35">
        <f t="shared" si="31"/>
        <v>100340.75</v>
      </c>
      <c r="G117" s="35">
        <f t="shared" si="32"/>
        <v>10068266110.5625</v>
      </c>
      <c r="H117" s="38">
        <f t="shared" si="33"/>
        <v>7.5169380804907177E-2</v>
      </c>
      <c r="I117" s="39">
        <f t="shared" si="34"/>
        <v>-7.5169380804907177E-2</v>
      </c>
      <c r="J117" s="41"/>
      <c r="K117" s="42"/>
      <c r="L117" s="40"/>
      <c r="M117" s="1">
        <v>40787</v>
      </c>
      <c r="N117" s="15">
        <v>1334862</v>
      </c>
      <c r="O117" s="35">
        <f t="shared" ref="O117:O126" si="41">N105+(N116-N104)/12</f>
        <v>750007.41666666663</v>
      </c>
      <c r="P117" s="35">
        <f t="shared" si="36"/>
        <v>584854.58333333337</v>
      </c>
      <c r="Q117" s="35">
        <f t="shared" si="37"/>
        <v>584854.58333333337</v>
      </c>
      <c r="R117" s="35">
        <f t="shared" si="38"/>
        <v>342054883646.00702</v>
      </c>
      <c r="S117" s="38">
        <f t="shared" si="39"/>
        <v>0.43813861158182149</v>
      </c>
      <c r="T117" s="39">
        <f t="shared" si="40"/>
        <v>0.43813861158182149</v>
      </c>
    </row>
    <row r="118" spans="1:20" ht="15" x14ac:dyDescent="0.25">
      <c r="A118" s="40"/>
      <c r="B118" s="1">
        <v>40817</v>
      </c>
      <c r="C118" s="15">
        <v>1843640</v>
      </c>
      <c r="D118" s="35">
        <f t="shared" si="35"/>
        <v>1222868.5</v>
      </c>
      <c r="E118" s="35">
        <f t="shared" si="30"/>
        <v>620771.5</v>
      </c>
      <c r="F118" s="35">
        <f t="shared" si="31"/>
        <v>620771.5</v>
      </c>
      <c r="G118" s="35">
        <f t="shared" si="32"/>
        <v>385357255212.25</v>
      </c>
      <c r="H118" s="38">
        <f t="shared" si="33"/>
        <v>0.33670971556269119</v>
      </c>
      <c r="I118" s="39">
        <f t="shared" si="34"/>
        <v>0.33670971556269119</v>
      </c>
      <c r="J118" s="41"/>
      <c r="K118" s="42"/>
      <c r="L118" s="40"/>
      <c r="M118" s="1">
        <v>40817</v>
      </c>
      <c r="N118" s="15">
        <v>1843640</v>
      </c>
      <c r="O118" s="35">
        <f t="shared" si="41"/>
        <v>1271882.0833333333</v>
      </c>
      <c r="P118" s="35">
        <f t="shared" si="36"/>
        <v>571757.91666666674</v>
      </c>
      <c r="Q118" s="35">
        <f t="shared" si="37"/>
        <v>571757.91666666674</v>
      </c>
      <c r="R118" s="35">
        <f t="shared" si="38"/>
        <v>326907115271.00702</v>
      </c>
      <c r="S118" s="38">
        <f t="shared" si="39"/>
        <v>0.31012449104308148</v>
      </c>
      <c r="T118" s="39">
        <f t="shared" si="40"/>
        <v>0.31012449104308148</v>
      </c>
    </row>
    <row r="119" spans="1:20" ht="15" x14ac:dyDescent="0.25">
      <c r="A119" s="40"/>
      <c r="B119" s="1">
        <v>40848</v>
      </c>
      <c r="C119" s="15">
        <v>1081329</v>
      </c>
      <c r="D119" s="35">
        <f t="shared" si="35"/>
        <v>1043162.75</v>
      </c>
      <c r="E119" s="35">
        <f t="shared" si="30"/>
        <v>38166.25</v>
      </c>
      <c r="F119" s="35">
        <f t="shared" si="31"/>
        <v>38166.25</v>
      </c>
      <c r="G119" s="35">
        <f t="shared" si="32"/>
        <v>1456662639.0625</v>
      </c>
      <c r="H119" s="38">
        <f t="shared" si="33"/>
        <v>3.5295687066563462E-2</v>
      </c>
      <c r="I119" s="39">
        <f t="shared" si="34"/>
        <v>3.5295687066563462E-2</v>
      </c>
      <c r="J119" s="41"/>
      <c r="K119" s="42"/>
      <c r="L119" s="40"/>
      <c r="M119" s="1">
        <v>40848</v>
      </c>
      <c r="N119" s="15">
        <v>1081329</v>
      </c>
      <c r="O119" s="35">
        <f t="shared" si="41"/>
        <v>969769.91666666663</v>
      </c>
      <c r="P119" s="35">
        <f t="shared" si="36"/>
        <v>111559.08333333337</v>
      </c>
      <c r="Q119" s="35">
        <f t="shared" si="37"/>
        <v>111559.08333333337</v>
      </c>
      <c r="R119" s="35">
        <f t="shared" si="38"/>
        <v>12445429074.17362</v>
      </c>
      <c r="S119" s="38">
        <f t="shared" si="39"/>
        <v>0.10316849296868333</v>
      </c>
      <c r="T119" s="39">
        <f t="shared" si="40"/>
        <v>0.10316849296868333</v>
      </c>
    </row>
    <row r="120" spans="1:20" ht="15" x14ac:dyDescent="0.25">
      <c r="A120" s="40"/>
      <c r="B120" s="1">
        <v>40878</v>
      </c>
      <c r="C120" s="15">
        <v>815774</v>
      </c>
      <c r="D120" s="35">
        <f t="shared" si="35"/>
        <v>2000811.5</v>
      </c>
      <c r="E120" s="35">
        <f t="shared" si="30"/>
        <v>-1185037.5</v>
      </c>
      <c r="F120" s="35">
        <f t="shared" si="31"/>
        <v>1185037.5</v>
      </c>
      <c r="G120" s="35">
        <f t="shared" si="32"/>
        <v>1404313876406.25</v>
      </c>
      <c r="H120" s="38">
        <f t="shared" si="33"/>
        <v>1.4526541664725769</v>
      </c>
      <c r="I120" s="39">
        <f t="shared" si="34"/>
        <v>-1.4526541664725769</v>
      </c>
      <c r="L120" s="40"/>
      <c r="M120" s="1">
        <v>40878</v>
      </c>
      <c r="N120" s="15">
        <v>815774</v>
      </c>
      <c r="O120" s="35">
        <f t="shared" si="41"/>
        <v>365938.83333333331</v>
      </c>
      <c r="P120" s="35">
        <f t="shared" si="36"/>
        <v>449835.16666666669</v>
      </c>
      <c r="Q120" s="35">
        <f t="shared" si="37"/>
        <v>449835.16666666669</v>
      </c>
      <c r="R120" s="35">
        <f t="shared" si="38"/>
        <v>202351677170.0278</v>
      </c>
      <c r="S120" s="38">
        <f t="shared" si="39"/>
        <v>0.55142130867944639</v>
      </c>
      <c r="T120" s="39">
        <f t="shared" si="40"/>
        <v>0.55142130867944639</v>
      </c>
    </row>
    <row r="121" spans="1:20" ht="15" x14ac:dyDescent="0.25">
      <c r="A121" s="40"/>
      <c r="B121" s="1">
        <v>40909</v>
      </c>
      <c r="C121" s="15">
        <v>957896</v>
      </c>
      <c r="D121" s="35">
        <f t="shared" si="35"/>
        <v>1051168.75</v>
      </c>
      <c r="E121" s="35">
        <f t="shared" si="30"/>
        <v>-93272.75</v>
      </c>
      <c r="F121" s="35">
        <f t="shared" si="31"/>
        <v>93272.75</v>
      </c>
      <c r="G121" s="35">
        <f t="shared" si="32"/>
        <v>8699805892.5625</v>
      </c>
      <c r="H121" s="38">
        <f t="shared" si="33"/>
        <v>9.7372522695574462E-2</v>
      </c>
      <c r="I121" s="39">
        <f t="shared" si="34"/>
        <v>-9.7372522695574462E-2</v>
      </c>
      <c r="L121" s="40"/>
      <c r="M121" s="1">
        <v>40909</v>
      </c>
      <c r="N121" s="15">
        <v>957896</v>
      </c>
      <c r="O121" s="35">
        <f t="shared" si="41"/>
        <v>1322676.8333333333</v>
      </c>
      <c r="P121" s="35">
        <f t="shared" si="36"/>
        <v>-364780.83333333326</v>
      </c>
      <c r="Q121" s="35">
        <f t="shared" si="37"/>
        <v>364780.83333333326</v>
      </c>
      <c r="R121" s="35">
        <f t="shared" si="38"/>
        <v>133065056367.36105</v>
      </c>
      <c r="S121" s="38">
        <f t="shared" si="39"/>
        <v>0.38081465350448612</v>
      </c>
      <c r="T121" s="39">
        <f t="shared" si="40"/>
        <v>-0.38081465350448612</v>
      </c>
    </row>
    <row r="122" spans="1:20" ht="15" x14ac:dyDescent="0.25">
      <c r="A122" s="40"/>
      <c r="B122" s="1">
        <v>40940</v>
      </c>
      <c r="C122" s="15">
        <v>991374</v>
      </c>
      <c r="D122" s="35">
        <f t="shared" si="35"/>
        <v>1749398.5</v>
      </c>
      <c r="E122" s="35">
        <f t="shared" si="30"/>
        <v>-758024.5</v>
      </c>
      <c r="F122" s="35">
        <f t="shared" si="31"/>
        <v>758024.5</v>
      </c>
      <c r="G122" s="35">
        <f t="shared" si="32"/>
        <v>574601142600.25</v>
      </c>
      <c r="H122" s="38">
        <f t="shared" si="33"/>
        <v>0.76462011309556233</v>
      </c>
      <c r="I122" s="39">
        <f t="shared" si="34"/>
        <v>-0.76462011309556233</v>
      </c>
      <c r="L122" s="40"/>
      <c r="M122" s="1">
        <v>40940</v>
      </c>
      <c r="N122" s="15">
        <v>991374</v>
      </c>
      <c r="O122" s="35">
        <f t="shared" si="41"/>
        <v>945231.16666666663</v>
      </c>
      <c r="P122" s="35">
        <f t="shared" si="36"/>
        <v>46142.833333333372</v>
      </c>
      <c r="Q122" s="35">
        <f t="shared" si="37"/>
        <v>46142.833333333372</v>
      </c>
      <c r="R122" s="35">
        <f t="shared" si="38"/>
        <v>2129161068.0277812</v>
      </c>
      <c r="S122" s="38">
        <f t="shared" si="39"/>
        <v>4.6544324678005851E-2</v>
      </c>
      <c r="T122" s="39">
        <f t="shared" si="40"/>
        <v>4.6544324678005851E-2</v>
      </c>
    </row>
    <row r="123" spans="1:20" ht="15" x14ac:dyDescent="0.25">
      <c r="A123" s="40"/>
      <c r="B123" s="1">
        <v>40969</v>
      </c>
      <c r="C123" s="15">
        <v>1122492</v>
      </c>
      <c r="D123" s="35">
        <f t="shared" si="35"/>
        <v>868262.5</v>
      </c>
      <c r="E123" s="35">
        <f t="shared" si="30"/>
        <v>254229.5</v>
      </c>
      <c r="F123" s="35">
        <f t="shared" si="31"/>
        <v>254229.5</v>
      </c>
      <c r="G123" s="35">
        <f t="shared" si="32"/>
        <v>64632638670.25</v>
      </c>
      <c r="H123" s="38">
        <f t="shared" si="33"/>
        <v>0.22648669211005512</v>
      </c>
      <c r="I123" s="39">
        <f t="shared" si="34"/>
        <v>0.22648669211005512</v>
      </c>
      <c r="L123" s="40"/>
      <c r="M123" s="1">
        <v>40969</v>
      </c>
      <c r="N123" s="15">
        <v>1122492</v>
      </c>
      <c r="O123" s="35">
        <f t="shared" si="41"/>
        <v>1207657.25</v>
      </c>
      <c r="P123" s="35">
        <f t="shared" si="36"/>
        <v>-85165.25</v>
      </c>
      <c r="Q123" s="35">
        <f t="shared" si="37"/>
        <v>85165.25</v>
      </c>
      <c r="R123" s="35">
        <f t="shared" si="38"/>
        <v>7253119807.5625</v>
      </c>
      <c r="S123" s="38">
        <f t="shared" si="39"/>
        <v>7.5871587503518953E-2</v>
      </c>
      <c r="T123" s="39">
        <f t="shared" si="40"/>
        <v>-7.5871587503518953E-2</v>
      </c>
    </row>
    <row r="124" spans="1:20" ht="15" x14ac:dyDescent="0.25">
      <c r="A124" s="40"/>
      <c r="B124" s="1">
        <v>41000</v>
      </c>
      <c r="C124" s="15">
        <v>1090146</v>
      </c>
      <c r="D124" s="35">
        <f t="shared" si="35"/>
        <v>826064.75</v>
      </c>
      <c r="E124" s="35">
        <f t="shared" si="30"/>
        <v>264081.25</v>
      </c>
      <c r="F124" s="35">
        <f t="shared" si="31"/>
        <v>264081.25</v>
      </c>
      <c r="G124" s="35">
        <f t="shared" si="32"/>
        <v>69738906601.5625</v>
      </c>
      <c r="H124" s="38">
        <f t="shared" si="33"/>
        <v>0.24224392879485868</v>
      </c>
      <c r="I124" s="39">
        <f t="shared" si="34"/>
        <v>0.24224392879485868</v>
      </c>
      <c r="L124" s="40"/>
      <c r="M124" s="1">
        <v>41000</v>
      </c>
      <c r="N124" s="15">
        <v>1090146</v>
      </c>
      <c r="O124" s="35">
        <f t="shared" si="41"/>
        <v>1049490.5833333333</v>
      </c>
      <c r="P124" s="35">
        <f t="shared" si="36"/>
        <v>40655.416666666744</v>
      </c>
      <c r="Q124" s="35">
        <f t="shared" si="37"/>
        <v>40655.416666666744</v>
      </c>
      <c r="R124" s="35">
        <f t="shared" si="38"/>
        <v>1652862904.3402841</v>
      </c>
      <c r="S124" s="38">
        <f t="shared" si="39"/>
        <v>3.729355211748403E-2</v>
      </c>
      <c r="T124" s="39">
        <f t="shared" si="40"/>
        <v>3.729355211748403E-2</v>
      </c>
    </row>
    <row r="125" spans="1:20" ht="15" x14ac:dyDescent="0.25">
      <c r="A125" s="40"/>
      <c r="B125" s="1">
        <v>41030</v>
      </c>
      <c r="C125" s="15">
        <v>947611</v>
      </c>
      <c r="D125" s="35">
        <f t="shared" si="35"/>
        <v>1026489</v>
      </c>
      <c r="E125" s="35">
        <f t="shared" si="30"/>
        <v>-78878</v>
      </c>
      <c r="F125" s="35">
        <f t="shared" si="31"/>
        <v>78878</v>
      </c>
      <c r="G125" s="35">
        <f t="shared" si="32"/>
        <v>6221738884</v>
      </c>
      <c r="H125" s="38">
        <f t="shared" si="33"/>
        <v>8.3238797354610705E-2</v>
      </c>
      <c r="I125" s="39">
        <f t="shared" si="34"/>
        <v>-8.3238797354610705E-2</v>
      </c>
      <c r="L125" s="40"/>
      <c r="M125" s="1">
        <v>41030</v>
      </c>
      <c r="N125" s="15">
        <v>947611</v>
      </c>
      <c r="O125" s="35">
        <f t="shared" si="41"/>
        <v>1214487.5</v>
      </c>
      <c r="P125" s="35">
        <f t="shared" si="36"/>
        <v>-266876.5</v>
      </c>
      <c r="Q125" s="35">
        <f t="shared" si="37"/>
        <v>266876.5</v>
      </c>
      <c r="R125" s="35">
        <f t="shared" si="38"/>
        <v>71223066252.25</v>
      </c>
      <c r="S125" s="38">
        <f t="shared" si="39"/>
        <v>0.28163085907613988</v>
      </c>
      <c r="T125" s="39">
        <f t="shared" si="40"/>
        <v>-0.28163085907613988</v>
      </c>
    </row>
    <row r="126" spans="1:20" ht="15.75" thickBot="1" x14ac:dyDescent="0.3">
      <c r="A126" s="46"/>
      <c r="B126" s="1">
        <v>41061</v>
      </c>
      <c r="C126" s="15">
        <v>972620</v>
      </c>
      <c r="D126" s="35">
        <f t="shared" si="35"/>
        <v>988802.75</v>
      </c>
      <c r="E126" s="35">
        <f t="shared" si="30"/>
        <v>-16182.75</v>
      </c>
      <c r="F126" s="35">
        <f t="shared" si="31"/>
        <v>16182.75</v>
      </c>
      <c r="G126" s="35">
        <f t="shared" si="32"/>
        <v>261881397.5625</v>
      </c>
      <c r="H126" s="38">
        <f t="shared" si="33"/>
        <v>1.663830684131521E-2</v>
      </c>
      <c r="I126" s="39">
        <f t="shared" si="34"/>
        <v>-1.663830684131521E-2</v>
      </c>
      <c r="L126" s="46"/>
      <c r="M126" s="1">
        <v>41061</v>
      </c>
      <c r="N126" s="15">
        <v>972620</v>
      </c>
      <c r="O126" s="35">
        <f t="shared" si="41"/>
        <v>1170067.25</v>
      </c>
      <c r="P126" s="35">
        <f t="shared" si="36"/>
        <v>-197447.25</v>
      </c>
      <c r="Q126" s="35">
        <f t="shared" si="37"/>
        <v>197447.25</v>
      </c>
      <c r="R126" s="35">
        <f t="shared" si="38"/>
        <v>38985416532.5625</v>
      </c>
      <c r="S126" s="38">
        <f t="shared" si="39"/>
        <v>0.20300554173263968</v>
      </c>
      <c r="T126" s="39">
        <f t="shared" si="40"/>
        <v>-0.20300554173263968</v>
      </c>
    </row>
    <row r="127" spans="1:20" ht="13.5" thickBot="1" x14ac:dyDescent="0.25">
      <c r="A127" s="42"/>
      <c r="B127" s="50"/>
      <c r="C127" s="51"/>
      <c r="D127" s="52">
        <f>C123+(C126-C122)/4</f>
        <v>1117803.5</v>
      </c>
      <c r="E127" s="35"/>
      <c r="F127" s="53">
        <f>AVERAGE(F104:F126)</f>
        <v>439356.15789473685</v>
      </c>
      <c r="G127" s="54">
        <f>AVERAGE(G104:G126)</f>
        <v>310572913786.49341</v>
      </c>
      <c r="H127" s="55">
        <f>AVERAGE(H104:H126)</f>
        <v>0.48202348387443383</v>
      </c>
      <c r="I127" s="56">
        <f>AVERAGE(I104:I126)</f>
        <v>-0.1592536007608216</v>
      </c>
      <c r="L127" s="42"/>
      <c r="M127" s="50"/>
      <c r="N127" s="51"/>
      <c r="O127" s="52">
        <f>N115+(N126-N114)/12</f>
        <v>861983.25</v>
      </c>
      <c r="P127" s="35"/>
      <c r="Q127" s="53">
        <f>AVERAGE(Q104:Q126)</f>
        <v>310353.68181818182</v>
      </c>
      <c r="R127" s="54">
        <f>AVERAGE(R104:R126)</f>
        <v>147348781703.52405</v>
      </c>
      <c r="S127" s="55">
        <f>AVERAGE(S104:S126)</f>
        <v>0.25311174784375562</v>
      </c>
      <c r="T127" s="56">
        <f>AVERAGE(T104:T126)</f>
        <v>8.1962176604340228E-2</v>
      </c>
    </row>
    <row r="130" spans="2:10" ht="27" customHeight="1" x14ac:dyDescent="0.2">
      <c r="B130" s="125" t="s">
        <v>52</v>
      </c>
      <c r="C130" s="125"/>
      <c r="D130" s="87"/>
      <c r="E130" s="87"/>
      <c r="F130" s="87" t="s">
        <v>18</v>
      </c>
      <c r="G130" s="87" t="s">
        <v>19</v>
      </c>
      <c r="H130" s="87" t="s">
        <v>20</v>
      </c>
      <c r="I130" s="87" t="s">
        <v>21</v>
      </c>
    </row>
    <row r="131" spans="2:10" x14ac:dyDescent="0.2">
      <c r="B131" s="92" t="s">
        <v>28</v>
      </c>
      <c r="C131" s="92"/>
      <c r="D131" s="93"/>
      <c r="E131" s="88">
        <f>D30</f>
        <v>972620</v>
      </c>
      <c r="F131" s="88">
        <f>F30</f>
        <v>352975.08695652173</v>
      </c>
      <c r="G131" s="88">
        <f>G30</f>
        <v>207341841157.52173</v>
      </c>
      <c r="H131" s="89">
        <f>H30</f>
        <v>0.35376356660955599</v>
      </c>
      <c r="I131" s="89">
        <f>I30</f>
        <v>-0.10346211904926919</v>
      </c>
      <c r="J131" s="57"/>
    </row>
    <row r="132" spans="2:10" s="68" customFormat="1" x14ac:dyDescent="0.2">
      <c r="B132" s="94" t="s">
        <v>29</v>
      </c>
      <c r="C132" s="94"/>
      <c r="D132" s="95"/>
      <c r="E132" s="90">
        <f>O62</f>
        <v>997629</v>
      </c>
      <c r="F132" s="90">
        <f>Q62</f>
        <v>809613.41009476525</v>
      </c>
      <c r="G132" s="90">
        <f>R62</f>
        <v>1493450224271.9854</v>
      </c>
      <c r="H132" s="91">
        <f>S62</f>
        <v>0.75735461782202063</v>
      </c>
      <c r="I132" s="91">
        <f>T62</f>
        <v>-0.37566602362777624</v>
      </c>
    </row>
    <row r="133" spans="2:10" x14ac:dyDescent="0.2">
      <c r="B133" s="92" t="s">
        <v>30</v>
      </c>
      <c r="C133" s="92"/>
      <c r="D133" s="93"/>
      <c r="E133" s="88">
        <f>D94</f>
        <v>1122492</v>
      </c>
      <c r="F133" s="88">
        <f>F94</f>
        <v>398166.5</v>
      </c>
      <c r="G133" s="88">
        <f>G94</f>
        <v>274451035324.5</v>
      </c>
      <c r="H133" s="89">
        <f>H94</f>
        <v>0.44483068620762556</v>
      </c>
      <c r="I133" s="89">
        <f>I94</f>
        <v>-0.15193679318832473</v>
      </c>
      <c r="J133" s="57"/>
    </row>
    <row r="134" spans="2:10" x14ac:dyDescent="0.2">
      <c r="B134" s="92" t="s">
        <v>31</v>
      </c>
      <c r="C134" s="92"/>
      <c r="D134" s="93"/>
      <c r="E134" s="88">
        <f>D127</f>
        <v>1117803.5</v>
      </c>
      <c r="F134" s="88">
        <f>F127</f>
        <v>439356.15789473685</v>
      </c>
      <c r="G134" s="88">
        <f>G127</f>
        <v>310572913786.49341</v>
      </c>
      <c r="H134" s="89">
        <f>H127</f>
        <v>0.48202348387443383</v>
      </c>
      <c r="I134" s="89">
        <f>I127</f>
        <v>-0.1592536007608216</v>
      </c>
    </row>
    <row r="136" spans="2:10" x14ac:dyDescent="0.2">
      <c r="B136" s="28"/>
    </row>
  </sheetData>
  <mergeCells count="1">
    <mergeCell ref="B130:C130"/>
  </mergeCells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5121" r:id="rId4">
          <objectPr defaultSize="0" r:id="rId5">
            <anchor moveWithCells="1" sizeWithCells="1">
              <from>
                <xdr:col>3</xdr:col>
                <xdr:colOff>752475</xdr:colOff>
                <xdr:row>1</xdr:row>
                <xdr:rowOff>57150</xdr:rowOff>
              </from>
              <to>
                <xdr:col>5</xdr:col>
                <xdr:colOff>38100</xdr:colOff>
                <xdr:row>3</xdr:row>
                <xdr:rowOff>133350</xdr:rowOff>
              </to>
            </anchor>
          </objectPr>
        </oleObject>
      </mc:Choice>
      <mc:Fallback>
        <oleObject progId="Equation.3" shapeId="5121" r:id="rId4"/>
      </mc:Fallback>
    </mc:AlternateContent>
    <mc:AlternateContent xmlns:mc="http://schemas.openxmlformats.org/markup-compatibility/2006">
      <mc:Choice Requires="x14">
        <oleObject progId="Equation.3" shapeId="5122" r:id="rId6">
          <objectPr defaultSize="0" autoPict="0" r:id="rId7">
            <anchor moveWithCells="1" sizeWithCells="1">
              <from>
                <xdr:col>3</xdr:col>
                <xdr:colOff>638175</xdr:colOff>
                <xdr:row>33</xdr:row>
                <xdr:rowOff>76200</xdr:rowOff>
              </from>
              <to>
                <xdr:col>5</xdr:col>
                <xdr:colOff>266700</xdr:colOff>
                <xdr:row>35</xdr:row>
                <xdr:rowOff>19050</xdr:rowOff>
              </to>
            </anchor>
          </objectPr>
        </oleObject>
      </mc:Choice>
      <mc:Fallback>
        <oleObject progId="Equation.3" shapeId="5122" r:id="rId6"/>
      </mc:Fallback>
    </mc:AlternateContent>
    <mc:AlternateContent xmlns:mc="http://schemas.openxmlformats.org/markup-compatibility/2006">
      <mc:Choice Requires="x14">
        <oleObject progId="Equation.3" shapeId="5123" r:id="rId8">
          <objectPr defaultSize="0" r:id="rId9">
            <anchor moveWithCells="1" sizeWithCells="1">
              <from>
                <xdr:col>14</xdr:col>
                <xdr:colOff>361950</xdr:colOff>
                <xdr:row>33</xdr:row>
                <xdr:rowOff>19050</xdr:rowOff>
              </from>
              <to>
                <xdr:col>16</xdr:col>
                <xdr:colOff>95250</xdr:colOff>
                <xdr:row>36</xdr:row>
                <xdr:rowOff>9525</xdr:rowOff>
              </to>
            </anchor>
          </objectPr>
        </oleObject>
      </mc:Choice>
      <mc:Fallback>
        <oleObject progId="Equation.3" shapeId="5123" r:id="rId8"/>
      </mc:Fallback>
    </mc:AlternateContent>
    <mc:AlternateContent xmlns:mc="http://schemas.openxmlformats.org/markup-compatibility/2006">
      <mc:Choice Requires="x14">
        <oleObject progId="Equation.3" shapeId="5124" r:id="rId10">
          <objectPr defaultSize="0" r:id="rId11">
            <anchor moveWithCells="1" sizeWithCells="1">
              <from>
                <xdr:col>5</xdr:col>
                <xdr:colOff>695325</xdr:colOff>
                <xdr:row>66</xdr:row>
                <xdr:rowOff>0</xdr:rowOff>
              </from>
              <to>
                <xdr:col>6</xdr:col>
                <xdr:colOff>1019175</xdr:colOff>
                <xdr:row>68</xdr:row>
                <xdr:rowOff>76200</xdr:rowOff>
              </to>
            </anchor>
          </objectPr>
        </oleObject>
      </mc:Choice>
      <mc:Fallback>
        <oleObject progId="Equation.3" shapeId="5124" r:id="rId10"/>
      </mc:Fallback>
    </mc:AlternateContent>
    <mc:AlternateContent xmlns:mc="http://schemas.openxmlformats.org/markup-compatibility/2006">
      <mc:Choice Requires="x14">
        <oleObject progId="Equation.3" shapeId="5125" r:id="rId12">
          <objectPr defaultSize="0" autoPict="0" r:id="rId13">
            <anchor moveWithCells="1" sizeWithCells="1">
              <from>
                <xdr:col>16</xdr:col>
                <xdr:colOff>533400</xdr:colOff>
                <xdr:row>66</xdr:row>
                <xdr:rowOff>0</xdr:rowOff>
              </from>
              <to>
                <xdr:col>17</xdr:col>
                <xdr:colOff>485775</xdr:colOff>
                <xdr:row>67</xdr:row>
                <xdr:rowOff>19050</xdr:rowOff>
              </to>
            </anchor>
          </objectPr>
        </oleObject>
      </mc:Choice>
      <mc:Fallback>
        <oleObject progId="Equation.3" shapeId="5125" r:id="rId12"/>
      </mc:Fallback>
    </mc:AlternateContent>
    <mc:AlternateContent xmlns:mc="http://schemas.openxmlformats.org/markup-compatibility/2006">
      <mc:Choice Requires="x14">
        <oleObject progId="Equation.3" shapeId="5126" r:id="rId14">
          <objectPr defaultSize="0" r:id="rId15">
            <anchor moveWithCells="1" sizeWithCells="1">
              <from>
                <xdr:col>4</xdr:col>
                <xdr:colOff>304800</xdr:colOff>
                <xdr:row>98</xdr:row>
                <xdr:rowOff>95250</xdr:rowOff>
              </from>
              <to>
                <xdr:col>8</xdr:col>
                <xdr:colOff>752475</xdr:colOff>
                <xdr:row>100</xdr:row>
                <xdr:rowOff>152400</xdr:rowOff>
              </to>
            </anchor>
          </objectPr>
        </oleObject>
      </mc:Choice>
      <mc:Fallback>
        <oleObject progId="Equation.3" shapeId="5126" r:id="rId14"/>
      </mc:Fallback>
    </mc:AlternateContent>
    <mc:AlternateContent xmlns:mc="http://schemas.openxmlformats.org/markup-compatibility/2006">
      <mc:Choice Requires="x14">
        <oleObject progId="Equation.3" shapeId="5127" r:id="rId16">
          <objectPr defaultSize="0" autoPict="0" r:id="rId17">
            <anchor moveWithCells="1" sizeWithCells="1">
              <from>
                <xdr:col>15</xdr:col>
                <xdr:colOff>47625</xdr:colOff>
                <xdr:row>98</xdr:row>
                <xdr:rowOff>190500</xdr:rowOff>
              </from>
              <to>
                <xdr:col>20</xdr:col>
                <xdr:colOff>0</xdr:colOff>
                <xdr:row>100</xdr:row>
                <xdr:rowOff>123825</xdr:rowOff>
              </to>
            </anchor>
          </objectPr>
        </oleObject>
      </mc:Choice>
      <mc:Fallback>
        <oleObject progId="Equation.3" shapeId="5127" r:id="rId16"/>
      </mc:Fallback>
    </mc:AlternateContent>
    <mc:AlternateContent xmlns:mc="http://schemas.openxmlformats.org/markup-compatibility/2006">
      <mc:Choice Requires="x14">
        <oleObject progId="Equation.3" shapeId="5128" r:id="rId18">
          <objectPr defaultSize="0" autoPict="0" r:id="rId19">
            <anchor moveWithCells="1" sizeWithCells="1">
              <from>
                <xdr:col>2</xdr:col>
                <xdr:colOff>390525</xdr:colOff>
                <xdr:row>4</xdr:row>
                <xdr:rowOff>57150</xdr:rowOff>
              </from>
              <to>
                <xdr:col>2</xdr:col>
                <xdr:colOff>542925</xdr:colOff>
                <xdr:row>4</xdr:row>
                <xdr:rowOff>285750</xdr:rowOff>
              </to>
            </anchor>
          </objectPr>
        </oleObject>
      </mc:Choice>
      <mc:Fallback>
        <oleObject progId="Equation.3" shapeId="5128" r:id="rId18"/>
      </mc:Fallback>
    </mc:AlternateContent>
    <mc:AlternateContent xmlns:mc="http://schemas.openxmlformats.org/markup-compatibility/2006">
      <mc:Choice Requires="x14">
        <oleObject progId="Equation.3" shapeId="5129" r:id="rId20">
          <objectPr defaultSize="0" autoPict="0" r:id="rId21">
            <anchor moveWithCells="1" sizeWithCells="1">
              <from>
                <xdr:col>3</xdr:col>
                <xdr:colOff>504825</xdr:colOff>
                <xdr:row>3</xdr:row>
                <xdr:rowOff>152400</xdr:rowOff>
              </from>
              <to>
                <xdr:col>3</xdr:col>
                <xdr:colOff>809625</xdr:colOff>
                <xdr:row>4</xdr:row>
                <xdr:rowOff>314325</xdr:rowOff>
              </to>
            </anchor>
          </objectPr>
        </oleObject>
      </mc:Choice>
      <mc:Fallback>
        <oleObject progId="Equation.3" shapeId="5129" r:id="rId20"/>
      </mc:Fallback>
    </mc:AlternateContent>
    <mc:AlternateContent xmlns:mc="http://schemas.openxmlformats.org/markup-compatibility/2006">
      <mc:Choice Requires="x14">
        <oleObject progId="Equation.3" shapeId="5130" r:id="rId22">
          <objectPr defaultSize="0" autoPict="0" r:id="rId19">
            <anchor moveWithCells="1" sizeWithCells="1">
              <from>
                <xdr:col>2</xdr:col>
                <xdr:colOff>323850</xdr:colOff>
                <xdr:row>36</xdr:row>
                <xdr:rowOff>66675</xdr:rowOff>
              </from>
              <to>
                <xdr:col>2</xdr:col>
                <xdr:colOff>476250</xdr:colOff>
                <xdr:row>36</xdr:row>
                <xdr:rowOff>295275</xdr:rowOff>
              </to>
            </anchor>
          </objectPr>
        </oleObject>
      </mc:Choice>
      <mc:Fallback>
        <oleObject progId="Equation.3" shapeId="5130" r:id="rId22"/>
      </mc:Fallback>
    </mc:AlternateContent>
    <mc:AlternateContent xmlns:mc="http://schemas.openxmlformats.org/markup-compatibility/2006">
      <mc:Choice Requires="x14">
        <oleObject progId="Equation.3" shapeId="5131" r:id="rId23">
          <objectPr defaultSize="0" autoPict="0" r:id="rId21">
            <anchor moveWithCells="1" sizeWithCells="1">
              <from>
                <xdr:col>3</xdr:col>
                <xdr:colOff>438150</xdr:colOff>
                <xdr:row>35</xdr:row>
                <xdr:rowOff>161925</xdr:rowOff>
              </from>
              <to>
                <xdr:col>3</xdr:col>
                <xdr:colOff>742950</xdr:colOff>
                <xdr:row>36</xdr:row>
                <xdr:rowOff>323850</xdr:rowOff>
              </to>
            </anchor>
          </objectPr>
        </oleObject>
      </mc:Choice>
      <mc:Fallback>
        <oleObject progId="Equation.3" shapeId="5131" r:id="rId23"/>
      </mc:Fallback>
    </mc:AlternateContent>
    <mc:AlternateContent xmlns:mc="http://schemas.openxmlformats.org/markup-compatibility/2006">
      <mc:Choice Requires="x14">
        <oleObject progId="Equation.3" shapeId="5132" r:id="rId24">
          <objectPr defaultSize="0" autoPict="0" r:id="rId19">
            <anchor moveWithCells="1" sizeWithCells="1">
              <from>
                <xdr:col>13</xdr:col>
                <xdr:colOff>276225</xdr:colOff>
                <xdr:row>36</xdr:row>
                <xdr:rowOff>57150</xdr:rowOff>
              </from>
              <to>
                <xdr:col>13</xdr:col>
                <xdr:colOff>428625</xdr:colOff>
                <xdr:row>36</xdr:row>
                <xdr:rowOff>285750</xdr:rowOff>
              </to>
            </anchor>
          </objectPr>
        </oleObject>
      </mc:Choice>
      <mc:Fallback>
        <oleObject progId="Equation.3" shapeId="5132" r:id="rId24"/>
      </mc:Fallback>
    </mc:AlternateContent>
    <mc:AlternateContent xmlns:mc="http://schemas.openxmlformats.org/markup-compatibility/2006">
      <mc:Choice Requires="x14">
        <oleObject progId="Equation.3" shapeId="5133" r:id="rId25">
          <objectPr defaultSize="0" autoPict="0" r:id="rId21">
            <anchor moveWithCells="1" sizeWithCells="1">
              <from>
                <xdr:col>14</xdr:col>
                <xdr:colOff>390525</xdr:colOff>
                <xdr:row>35</xdr:row>
                <xdr:rowOff>152400</xdr:rowOff>
              </from>
              <to>
                <xdr:col>14</xdr:col>
                <xdr:colOff>695325</xdr:colOff>
                <xdr:row>36</xdr:row>
                <xdr:rowOff>314325</xdr:rowOff>
              </to>
            </anchor>
          </objectPr>
        </oleObject>
      </mc:Choice>
      <mc:Fallback>
        <oleObject progId="Equation.3" shapeId="5133" r:id="rId25"/>
      </mc:Fallback>
    </mc:AlternateContent>
    <mc:AlternateContent xmlns:mc="http://schemas.openxmlformats.org/markup-compatibility/2006">
      <mc:Choice Requires="x14">
        <oleObject progId="Equation.3" shapeId="5134" r:id="rId26">
          <objectPr defaultSize="0" autoPict="0" r:id="rId27">
            <anchor moveWithCells="1" sizeWithCells="1">
              <from>
                <xdr:col>4</xdr:col>
                <xdr:colOff>238125</xdr:colOff>
                <xdr:row>129</xdr:row>
                <xdr:rowOff>9525</xdr:rowOff>
              </from>
              <to>
                <xdr:col>4</xdr:col>
                <xdr:colOff>752475</xdr:colOff>
                <xdr:row>129</xdr:row>
                <xdr:rowOff>323850</xdr:rowOff>
              </to>
            </anchor>
          </objectPr>
        </oleObject>
      </mc:Choice>
      <mc:Fallback>
        <oleObject progId="Equation.3" shapeId="5134" r:id="rId26"/>
      </mc:Fallback>
    </mc:AlternateContent>
    <mc:AlternateContent xmlns:mc="http://schemas.openxmlformats.org/markup-compatibility/2006">
      <mc:Choice Requires="x14">
        <oleObject progId="Equation.3" shapeId="5135" r:id="rId28">
          <objectPr defaultSize="0" autoPict="0" r:id="rId19">
            <anchor moveWithCells="1" sizeWithCells="1">
              <from>
                <xdr:col>2</xdr:col>
                <xdr:colOff>390525</xdr:colOff>
                <xdr:row>68</xdr:row>
                <xdr:rowOff>57150</xdr:rowOff>
              </from>
              <to>
                <xdr:col>2</xdr:col>
                <xdr:colOff>542925</xdr:colOff>
                <xdr:row>68</xdr:row>
                <xdr:rowOff>285750</xdr:rowOff>
              </to>
            </anchor>
          </objectPr>
        </oleObject>
      </mc:Choice>
      <mc:Fallback>
        <oleObject progId="Equation.3" shapeId="5135" r:id="rId28"/>
      </mc:Fallback>
    </mc:AlternateContent>
    <mc:AlternateContent xmlns:mc="http://schemas.openxmlformats.org/markup-compatibility/2006">
      <mc:Choice Requires="x14">
        <oleObject progId="Equation.3" shapeId="5136" r:id="rId29">
          <objectPr defaultSize="0" autoPict="0" r:id="rId21">
            <anchor moveWithCells="1" sizeWithCells="1">
              <from>
                <xdr:col>3</xdr:col>
                <xdr:colOff>504825</xdr:colOff>
                <xdr:row>67</xdr:row>
                <xdr:rowOff>152400</xdr:rowOff>
              </from>
              <to>
                <xdr:col>3</xdr:col>
                <xdr:colOff>809625</xdr:colOff>
                <xdr:row>68</xdr:row>
                <xdr:rowOff>314325</xdr:rowOff>
              </to>
            </anchor>
          </objectPr>
        </oleObject>
      </mc:Choice>
      <mc:Fallback>
        <oleObject progId="Equation.3" shapeId="5136" r:id="rId29"/>
      </mc:Fallback>
    </mc:AlternateContent>
    <mc:AlternateContent xmlns:mc="http://schemas.openxmlformats.org/markup-compatibility/2006">
      <mc:Choice Requires="x14">
        <oleObject progId="Equation.3" shapeId="5137" r:id="rId30">
          <objectPr defaultSize="0" autoPict="0" r:id="rId19">
            <anchor moveWithCells="1" sizeWithCells="1">
              <from>
                <xdr:col>2</xdr:col>
                <xdr:colOff>390525</xdr:colOff>
                <xdr:row>101</xdr:row>
                <xdr:rowOff>57150</xdr:rowOff>
              </from>
              <to>
                <xdr:col>2</xdr:col>
                <xdr:colOff>542925</xdr:colOff>
                <xdr:row>101</xdr:row>
                <xdr:rowOff>285750</xdr:rowOff>
              </to>
            </anchor>
          </objectPr>
        </oleObject>
      </mc:Choice>
      <mc:Fallback>
        <oleObject progId="Equation.3" shapeId="5137" r:id="rId30"/>
      </mc:Fallback>
    </mc:AlternateContent>
    <mc:AlternateContent xmlns:mc="http://schemas.openxmlformats.org/markup-compatibility/2006">
      <mc:Choice Requires="x14">
        <oleObject progId="Equation.3" shapeId="5138" r:id="rId31">
          <objectPr defaultSize="0" autoPict="0" r:id="rId21">
            <anchor moveWithCells="1" sizeWithCells="1">
              <from>
                <xdr:col>3</xdr:col>
                <xdr:colOff>504825</xdr:colOff>
                <xdr:row>100</xdr:row>
                <xdr:rowOff>152400</xdr:rowOff>
              </from>
              <to>
                <xdr:col>3</xdr:col>
                <xdr:colOff>809625</xdr:colOff>
                <xdr:row>101</xdr:row>
                <xdr:rowOff>314325</xdr:rowOff>
              </to>
            </anchor>
          </objectPr>
        </oleObject>
      </mc:Choice>
      <mc:Fallback>
        <oleObject progId="Equation.3" shapeId="5138" r:id="rId31"/>
      </mc:Fallback>
    </mc:AlternateContent>
    <mc:AlternateContent xmlns:mc="http://schemas.openxmlformats.org/markup-compatibility/2006">
      <mc:Choice Requires="x14">
        <oleObject progId="Equation.3" shapeId="5139" r:id="rId32">
          <objectPr defaultSize="0" autoPict="0" r:id="rId19">
            <anchor moveWithCells="1" sizeWithCells="1">
              <from>
                <xdr:col>13</xdr:col>
                <xdr:colOff>390525</xdr:colOff>
                <xdr:row>101</xdr:row>
                <xdr:rowOff>57150</xdr:rowOff>
              </from>
              <to>
                <xdr:col>13</xdr:col>
                <xdr:colOff>542925</xdr:colOff>
                <xdr:row>101</xdr:row>
                <xdr:rowOff>285750</xdr:rowOff>
              </to>
            </anchor>
          </objectPr>
        </oleObject>
      </mc:Choice>
      <mc:Fallback>
        <oleObject progId="Equation.3" shapeId="5139" r:id="rId32"/>
      </mc:Fallback>
    </mc:AlternateContent>
    <mc:AlternateContent xmlns:mc="http://schemas.openxmlformats.org/markup-compatibility/2006">
      <mc:Choice Requires="x14">
        <oleObject progId="Equation.3" shapeId="5140" r:id="rId33">
          <objectPr defaultSize="0" autoPict="0" r:id="rId21">
            <anchor moveWithCells="1" sizeWithCells="1">
              <from>
                <xdr:col>14</xdr:col>
                <xdr:colOff>504825</xdr:colOff>
                <xdr:row>100</xdr:row>
                <xdr:rowOff>152400</xdr:rowOff>
              </from>
              <to>
                <xdr:col>15</xdr:col>
                <xdr:colOff>0</xdr:colOff>
                <xdr:row>101</xdr:row>
                <xdr:rowOff>314325</xdr:rowOff>
              </to>
            </anchor>
          </objectPr>
        </oleObject>
      </mc:Choice>
      <mc:Fallback>
        <oleObject progId="Equation.3" shapeId="5140" r:id="rId33"/>
      </mc:Fallback>
    </mc:AlternateContent>
    <mc:AlternateContent xmlns:mc="http://schemas.openxmlformats.org/markup-compatibility/2006">
      <mc:Choice Requires="x14">
        <oleObject progId="Equation.3" shapeId="5141" r:id="rId34">
          <objectPr defaultSize="0" autoPict="0" r:id="rId19">
            <anchor moveWithCells="1" sizeWithCells="1">
              <from>
                <xdr:col>13</xdr:col>
                <xdr:colOff>390525</xdr:colOff>
                <xdr:row>68</xdr:row>
                <xdr:rowOff>57150</xdr:rowOff>
              </from>
              <to>
                <xdr:col>13</xdr:col>
                <xdr:colOff>542925</xdr:colOff>
                <xdr:row>68</xdr:row>
                <xdr:rowOff>285750</xdr:rowOff>
              </to>
            </anchor>
          </objectPr>
        </oleObject>
      </mc:Choice>
      <mc:Fallback>
        <oleObject progId="Equation.3" shapeId="5141" r:id="rId34"/>
      </mc:Fallback>
    </mc:AlternateContent>
    <mc:AlternateContent xmlns:mc="http://schemas.openxmlformats.org/markup-compatibility/2006">
      <mc:Choice Requires="x14">
        <oleObject progId="Equation.3" shapeId="5142" r:id="rId35">
          <objectPr defaultSize="0" autoPict="0" r:id="rId21">
            <anchor moveWithCells="1" sizeWithCells="1">
              <from>
                <xdr:col>14</xdr:col>
                <xdr:colOff>504825</xdr:colOff>
                <xdr:row>67</xdr:row>
                <xdr:rowOff>152400</xdr:rowOff>
              </from>
              <to>
                <xdr:col>15</xdr:col>
                <xdr:colOff>0</xdr:colOff>
                <xdr:row>68</xdr:row>
                <xdr:rowOff>314325</xdr:rowOff>
              </to>
            </anchor>
          </objectPr>
        </oleObject>
      </mc:Choice>
      <mc:Fallback>
        <oleObject progId="Equation.3" shapeId="5142" r:id="rId35"/>
      </mc:Fallback>
    </mc:AlternateContent>
    <mc:AlternateContent xmlns:mc="http://schemas.openxmlformats.org/markup-compatibility/2006">
      <mc:Choice Requires="x14">
        <oleObject progId="Equation.3" shapeId="5143" r:id="rId36">
          <objectPr defaultSize="0" r:id="rId37">
            <anchor moveWithCells="1" sizeWithCells="1">
              <from>
                <xdr:col>6</xdr:col>
                <xdr:colOff>628650</xdr:colOff>
                <xdr:row>33</xdr:row>
                <xdr:rowOff>66675</xdr:rowOff>
              </from>
              <to>
                <xdr:col>8</xdr:col>
                <xdr:colOff>304800</xdr:colOff>
                <xdr:row>35</xdr:row>
                <xdr:rowOff>142875</xdr:rowOff>
              </to>
            </anchor>
          </objectPr>
        </oleObject>
      </mc:Choice>
      <mc:Fallback>
        <oleObject progId="Equation.3" shapeId="5143" r:id="rId36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L176"/>
  <sheetViews>
    <sheetView showGridLines="0" zoomScaleNormal="100" workbookViewId="0">
      <selection activeCell="A174" sqref="A174:XFD174"/>
    </sheetView>
  </sheetViews>
  <sheetFormatPr baseColWidth="10" defaultColWidth="11.42578125" defaultRowHeight="12.75" x14ac:dyDescent="0.2"/>
  <cols>
    <col min="1" max="1" width="10.85546875" style="14" customWidth="1"/>
    <col min="2" max="2" width="14" style="14" bestFit="1" customWidth="1"/>
    <col min="3" max="3" width="11.5703125" style="14" customWidth="1"/>
    <col min="4" max="4" width="0.28515625" style="28" hidden="1" customWidth="1"/>
    <col min="5" max="5" width="12.5703125" style="28" customWidth="1"/>
    <col min="6" max="6" width="12.7109375" style="28" bestFit="1" customWidth="1"/>
    <col min="7" max="7" width="20.140625" style="28" bestFit="1" customWidth="1"/>
    <col min="8" max="8" width="7.140625" style="28" bestFit="1" customWidth="1"/>
    <col min="9" max="9" width="7.7109375" style="28" bestFit="1" customWidth="1"/>
    <col min="10" max="10" width="11.42578125" style="28" customWidth="1"/>
    <col min="11" max="256" width="11.42578125" style="14"/>
    <col min="257" max="257" width="10.85546875" style="14" customWidth="1"/>
    <col min="258" max="258" width="14" style="14" bestFit="1" customWidth="1"/>
    <col min="259" max="259" width="10.85546875" style="14" customWidth="1"/>
    <col min="260" max="260" width="14.28515625" style="14" customWidth="1"/>
    <col min="261" max="265" width="10.85546875" style="14" customWidth="1"/>
    <col min="266" max="266" width="11.42578125" style="14" customWidth="1"/>
    <col min="267" max="512" width="11.42578125" style="14"/>
    <col min="513" max="513" width="10.85546875" style="14" customWidth="1"/>
    <col min="514" max="514" width="14" style="14" bestFit="1" customWidth="1"/>
    <col min="515" max="515" width="10.85546875" style="14" customWidth="1"/>
    <col min="516" max="516" width="14.28515625" style="14" customWidth="1"/>
    <col min="517" max="521" width="10.85546875" style="14" customWidth="1"/>
    <col min="522" max="522" width="11.42578125" style="14" customWidth="1"/>
    <col min="523" max="768" width="11.42578125" style="14"/>
    <col min="769" max="769" width="10.85546875" style="14" customWidth="1"/>
    <col min="770" max="770" width="14" style="14" bestFit="1" customWidth="1"/>
    <col min="771" max="771" width="10.85546875" style="14" customWidth="1"/>
    <col min="772" max="772" width="14.28515625" style="14" customWidth="1"/>
    <col min="773" max="777" width="10.85546875" style="14" customWidth="1"/>
    <col min="778" max="778" width="11.42578125" style="14" customWidth="1"/>
    <col min="779" max="1024" width="11.42578125" style="14"/>
    <col min="1025" max="1025" width="10.85546875" style="14" customWidth="1"/>
    <col min="1026" max="1026" width="14" style="14" bestFit="1" customWidth="1"/>
    <col min="1027" max="1027" width="10.85546875" style="14" customWidth="1"/>
    <col min="1028" max="1028" width="14.28515625" style="14" customWidth="1"/>
    <col min="1029" max="1033" width="10.85546875" style="14" customWidth="1"/>
    <col min="1034" max="1034" width="11.42578125" style="14" customWidth="1"/>
    <col min="1035" max="1280" width="11.42578125" style="14"/>
    <col min="1281" max="1281" width="10.85546875" style="14" customWidth="1"/>
    <col min="1282" max="1282" width="14" style="14" bestFit="1" customWidth="1"/>
    <col min="1283" max="1283" width="10.85546875" style="14" customWidth="1"/>
    <col min="1284" max="1284" width="14.28515625" style="14" customWidth="1"/>
    <col min="1285" max="1289" width="10.85546875" style="14" customWidth="1"/>
    <col min="1290" max="1290" width="11.42578125" style="14" customWidth="1"/>
    <col min="1291" max="1536" width="11.42578125" style="14"/>
    <col min="1537" max="1537" width="10.85546875" style="14" customWidth="1"/>
    <col min="1538" max="1538" width="14" style="14" bestFit="1" customWidth="1"/>
    <col min="1539" max="1539" width="10.85546875" style="14" customWidth="1"/>
    <col min="1540" max="1540" width="14.28515625" style="14" customWidth="1"/>
    <col min="1541" max="1545" width="10.85546875" style="14" customWidth="1"/>
    <col min="1546" max="1546" width="11.42578125" style="14" customWidth="1"/>
    <col min="1547" max="1792" width="11.42578125" style="14"/>
    <col min="1793" max="1793" width="10.85546875" style="14" customWidth="1"/>
    <col min="1794" max="1794" width="14" style="14" bestFit="1" customWidth="1"/>
    <col min="1795" max="1795" width="10.85546875" style="14" customWidth="1"/>
    <col min="1796" max="1796" width="14.28515625" style="14" customWidth="1"/>
    <col min="1797" max="1801" width="10.85546875" style="14" customWidth="1"/>
    <col min="1802" max="1802" width="11.42578125" style="14" customWidth="1"/>
    <col min="1803" max="2048" width="11.42578125" style="14"/>
    <col min="2049" max="2049" width="10.85546875" style="14" customWidth="1"/>
    <col min="2050" max="2050" width="14" style="14" bestFit="1" customWidth="1"/>
    <col min="2051" max="2051" width="10.85546875" style="14" customWidth="1"/>
    <col min="2052" max="2052" width="14.28515625" style="14" customWidth="1"/>
    <col min="2053" max="2057" width="10.85546875" style="14" customWidth="1"/>
    <col min="2058" max="2058" width="11.42578125" style="14" customWidth="1"/>
    <col min="2059" max="2304" width="11.42578125" style="14"/>
    <col min="2305" max="2305" width="10.85546875" style="14" customWidth="1"/>
    <col min="2306" max="2306" width="14" style="14" bestFit="1" customWidth="1"/>
    <col min="2307" max="2307" width="10.85546875" style="14" customWidth="1"/>
    <col min="2308" max="2308" width="14.28515625" style="14" customWidth="1"/>
    <col min="2309" max="2313" width="10.85546875" style="14" customWidth="1"/>
    <col min="2314" max="2314" width="11.42578125" style="14" customWidth="1"/>
    <col min="2315" max="2560" width="11.42578125" style="14"/>
    <col min="2561" max="2561" width="10.85546875" style="14" customWidth="1"/>
    <col min="2562" max="2562" width="14" style="14" bestFit="1" customWidth="1"/>
    <col min="2563" max="2563" width="10.85546875" style="14" customWidth="1"/>
    <col min="2564" max="2564" width="14.28515625" style="14" customWidth="1"/>
    <col min="2565" max="2569" width="10.85546875" style="14" customWidth="1"/>
    <col min="2570" max="2570" width="11.42578125" style="14" customWidth="1"/>
    <col min="2571" max="2816" width="11.42578125" style="14"/>
    <col min="2817" max="2817" width="10.85546875" style="14" customWidth="1"/>
    <col min="2818" max="2818" width="14" style="14" bestFit="1" customWidth="1"/>
    <col min="2819" max="2819" width="10.85546875" style="14" customWidth="1"/>
    <col min="2820" max="2820" width="14.28515625" style="14" customWidth="1"/>
    <col min="2821" max="2825" width="10.85546875" style="14" customWidth="1"/>
    <col min="2826" max="2826" width="11.42578125" style="14" customWidth="1"/>
    <col min="2827" max="3072" width="11.42578125" style="14"/>
    <col min="3073" max="3073" width="10.85546875" style="14" customWidth="1"/>
    <col min="3074" max="3074" width="14" style="14" bestFit="1" customWidth="1"/>
    <col min="3075" max="3075" width="10.85546875" style="14" customWidth="1"/>
    <col min="3076" max="3076" width="14.28515625" style="14" customWidth="1"/>
    <col min="3077" max="3081" width="10.85546875" style="14" customWidth="1"/>
    <col min="3082" max="3082" width="11.42578125" style="14" customWidth="1"/>
    <col min="3083" max="3328" width="11.42578125" style="14"/>
    <col min="3329" max="3329" width="10.85546875" style="14" customWidth="1"/>
    <col min="3330" max="3330" width="14" style="14" bestFit="1" customWidth="1"/>
    <col min="3331" max="3331" width="10.85546875" style="14" customWidth="1"/>
    <col min="3332" max="3332" width="14.28515625" style="14" customWidth="1"/>
    <col min="3333" max="3337" width="10.85546875" style="14" customWidth="1"/>
    <col min="3338" max="3338" width="11.42578125" style="14" customWidth="1"/>
    <col min="3339" max="3584" width="11.42578125" style="14"/>
    <col min="3585" max="3585" width="10.85546875" style="14" customWidth="1"/>
    <col min="3586" max="3586" width="14" style="14" bestFit="1" customWidth="1"/>
    <col min="3587" max="3587" width="10.85546875" style="14" customWidth="1"/>
    <col min="3588" max="3588" width="14.28515625" style="14" customWidth="1"/>
    <col min="3589" max="3593" width="10.85546875" style="14" customWidth="1"/>
    <col min="3594" max="3594" width="11.42578125" style="14" customWidth="1"/>
    <col min="3595" max="3840" width="11.42578125" style="14"/>
    <col min="3841" max="3841" width="10.85546875" style="14" customWidth="1"/>
    <col min="3842" max="3842" width="14" style="14" bestFit="1" customWidth="1"/>
    <col min="3843" max="3843" width="10.85546875" style="14" customWidth="1"/>
    <col min="3844" max="3844" width="14.28515625" style="14" customWidth="1"/>
    <col min="3845" max="3849" width="10.85546875" style="14" customWidth="1"/>
    <col min="3850" max="3850" width="11.42578125" style="14" customWidth="1"/>
    <col min="3851" max="4096" width="11.42578125" style="14"/>
    <col min="4097" max="4097" width="10.85546875" style="14" customWidth="1"/>
    <col min="4098" max="4098" width="14" style="14" bestFit="1" customWidth="1"/>
    <col min="4099" max="4099" width="10.85546875" style="14" customWidth="1"/>
    <col min="4100" max="4100" width="14.28515625" style="14" customWidth="1"/>
    <col min="4101" max="4105" width="10.85546875" style="14" customWidth="1"/>
    <col min="4106" max="4106" width="11.42578125" style="14" customWidth="1"/>
    <col min="4107" max="4352" width="11.42578125" style="14"/>
    <col min="4353" max="4353" width="10.85546875" style="14" customWidth="1"/>
    <col min="4354" max="4354" width="14" style="14" bestFit="1" customWidth="1"/>
    <col min="4355" max="4355" width="10.85546875" style="14" customWidth="1"/>
    <col min="4356" max="4356" width="14.28515625" style="14" customWidth="1"/>
    <col min="4357" max="4361" width="10.85546875" style="14" customWidth="1"/>
    <col min="4362" max="4362" width="11.42578125" style="14" customWidth="1"/>
    <col min="4363" max="4608" width="11.42578125" style="14"/>
    <col min="4609" max="4609" width="10.85546875" style="14" customWidth="1"/>
    <col min="4610" max="4610" width="14" style="14" bestFit="1" customWidth="1"/>
    <col min="4611" max="4611" width="10.85546875" style="14" customWidth="1"/>
    <col min="4612" max="4612" width="14.28515625" style="14" customWidth="1"/>
    <col min="4613" max="4617" width="10.85546875" style="14" customWidth="1"/>
    <col min="4618" max="4618" width="11.42578125" style="14" customWidth="1"/>
    <col min="4619" max="4864" width="11.42578125" style="14"/>
    <col min="4865" max="4865" width="10.85546875" style="14" customWidth="1"/>
    <col min="4866" max="4866" width="14" style="14" bestFit="1" customWidth="1"/>
    <col min="4867" max="4867" width="10.85546875" style="14" customWidth="1"/>
    <col min="4868" max="4868" width="14.28515625" style="14" customWidth="1"/>
    <col min="4869" max="4873" width="10.85546875" style="14" customWidth="1"/>
    <col min="4874" max="4874" width="11.42578125" style="14" customWidth="1"/>
    <col min="4875" max="5120" width="11.42578125" style="14"/>
    <col min="5121" max="5121" width="10.85546875" style="14" customWidth="1"/>
    <col min="5122" max="5122" width="14" style="14" bestFit="1" customWidth="1"/>
    <col min="5123" max="5123" width="10.85546875" style="14" customWidth="1"/>
    <col min="5124" max="5124" width="14.28515625" style="14" customWidth="1"/>
    <col min="5125" max="5129" width="10.85546875" style="14" customWidth="1"/>
    <col min="5130" max="5130" width="11.42578125" style="14" customWidth="1"/>
    <col min="5131" max="5376" width="11.42578125" style="14"/>
    <col min="5377" max="5377" width="10.85546875" style="14" customWidth="1"/>
    <col min="5378" max="5378" width="14" style="14" bestFit="1" customWidth="1"/>
    <col min="5379" max="5379" width="10.85546875" style="14" customWidth="1"/>
    <col min="5380" max="5380" width="14.28515625" style="14" customWidth="1"/>
    <col min="5381" max="5385" width="10.85546875" style="14" customWidth="1"/>
    <col min="5386" max="5386" width="11.42578125" style="14" customWidth="1"/>
    <col min="5387" max="5632" width="11.42578125" style="14"/>
    <col min="5633" max="5633" width="10.85546875" style="14" customWidth="1"/>
    <col min="5634" max="5634" width="14" style="14" bestFit="1" customWidth="1"/>
    <col min="5635" max="5635" width="10.85546875" style="14" customWidth="1"/>
    <col min="5636" max="5636" width="14.28515625" style="14" customWidth="1"/>
    <col min="5637" max="5641" width="10.85546875" style="14" customWidth="1"/>
    <col min="5642" max="5642" width="11.42578125" style="14" customWidth="1"/>
    <col min="5643" max="5888" width="11.42578125" style="14"/>
    <col min="5889" max="5889" width="10.85546875" style="14" customWidth="1"/>
    <col min="5890" max="5890" width="14" style="14" bestFit="1" customWidth="1"/>
    <col min="5891" max="5891" width="10.85546875" style="14" customWidth="1"/>
    <col min="5892" max="5892" width="14.28515625" style="14" customWidth="1"/>
    <col min="5893" max="5897" width="10.85546875" style="14" customWidth="1"/>
    <col min="5898" max="5898" width="11.42578125" style="14" customWidth="1"/>
    <col min="5899" max="6144" width="11.42578125" style="14"/>
    <col min="6145" max="6145" width="10.85546875" style="14" customWidth="1"/>
    <col min="6146" max="6146" width="14" style="14" bestFit="1" customWidth="1"/>
    <col min="6147" max="6147" width="10.85546875" style="14" customWidth="1"/>
    <col min="6148" max="6148" width="14.28515625" style="14" customWidth="1"/>
    <col min="6149" max="6153" width="10.85546875" style="14" customWidth="1"/>
    <col min="6154" max="6154" width="11.42578125" style="14" customWidth="1"/>
    <col min="6155" max="6400" width="11.42578125" style="14"/>
    <col min="6401" max="6401" width="10.85546875" style="14" customWidth="1"/>
    <col min="6402" max="6402" width="14" style="14" bestFit="1" customWidth="1"/>
    <col min="6403" max="6403" width="10.85546875" style="14" customWidth="1"/>
    <col min="6404" max="6404" width="14.28515625" style="14" customWidth="1"/>
    <col min="6405" max="6409" width="10.85546875" style="14" customWidth="1"/>
    <col min="6410" max="6410" width="11.42578125" style="14" customWidth="1"/>
    <col min="6411" max="6656" width="11.42578125" style="14"/>
    <col min="6657" max="6657" width="10.85546875" style="14" customWidth="1"/>
    <col min="6658" max="6658" width="14" style="14" bestFit="1" customWidth="1"/>
    <col min="6659" max="6659" width="10.85546875" style="14" customWidth="1"/>
    <col min="6660" max="6660" width="14.28515625" style="14" customWidth="1"/>
    <col min="6661" max="6665" width="10.85546875" style="14" customWidth="1"/>
    <col min="6666" max="6666" width="11.42578125" style="14" customWidth="1"/>
    <col min="6667" max="6912" width="11.42578125" style="14"/>
    <col min="6913" max="6913" width="10.85546875" style="14" customWidth="1"/>
    <col min="6914" max="6914" width="14" style="14" bestFit="1" customWidth="1"/>
    <col min="6915" max="6915" width="10.85546875" style="14" customWidth="1"/>
    <col min="6916" max="6916" width="14.28515625" style="14" customWidth="1"/>
    <col min="6917" max="6921" width="10.85546875" style="14" customWidth="1"/>
    <col min="6922" max="6922" width="11.42578125" style="14" customWidth="1"/>
    <col min="6923" max="7168" width="11.42578125" style="14"/>
    <col min="7169" max="7169" width="10.85546875" style="14" customWidth="1"/>
    <col min="7170" max="7170" width="14" style="14" bestFit="1" customWidth="1"/>
    <col min="7171" max="7171" width="10.85546875" style="14" customWidth="1"/>
    <col min="7172" max="7172" width="14.28515625" style="14" customWidth="1"/>
    <col min="7173" max="7177" width="10.85546875" style="14" customWidth="1"/>
    <col min="7178" max="7178" width="11.42578125" style="14" customWidth="1"/>
    <col min="7179" max="7424" width="11.42578125" style="14"/>
    <col min="7425" max="7425" width="10.85546875" style="14" customWidth="1"/>
    <col min="7426" max="7426" width="14" style="14" bestFit="1" customWidth="1"/>
    <col min="7427" max="7427" width="10.85546875" style="14" customWidth="1"/>
    <col min="7428" max="7428" width="14.28515625" style="14" customWidth="1"/>
    <col min="7429" max="7433" width="10.85546875" style="14" customWidth="1"/>
    <col min="7434" max="7434" width="11.42578125" style="14" customWidth="1"/>
    <col min="7435" max="7680" width="11.42578125" style="14"/>
    <col min="7681" max="7681" width="10.85546875" style="14" customWidth="1"/>
    <col min="7682" max="7682" width="14" style="14" bestFit="1" customWidth="1"/>
    <col min="7683" max="7683" width="10.85546875" style="14" customWidth="1"/>
    <col min="7684" max="7684" width="14.28515625" style="14" customWidth="1"/>
    <col min="7685" max="7689" width="10.85546875" style="14" customWidth="1"/>
    <col min="7690" max="7690" width="11.42578125" style="14" customWidth="1"/>
    <col min="7691" max="7936" width="11.42578125" style="14"/>
    <col min="7937" max="7937" width="10.85546875" style="14" customWidth="1"/>
    <col min="7938" max="7938" width="14" style="14" bestFit="1" customWidth="1"/>
    <col min="7939" max="7939" width="10.85546875" style="14" customWidth="1"/>
    <col min="7940" max="7940" width="14.28515625" style="14" customWidth="1"/>
    <col min="7941" max="7945" width="10.85546875" style="14" customWidth="1"/>
    <col min="7946" max="7946" width="11.42578125" style="14" customWidth="1"/>
    <col min="7947" max="8192" width="11.42578125" style="14"/>
    <col min="8193" max="8193" width="10.85546875" style="14" customWidth="1"/>
    <col min="8194" max="8194" width="14" style="14" bestFit="1" customWidth="1"/>
    <col min="8195" max="8195" width="10.85546875" style="14" customWidth="1"/>
    <col min="8196" max="8196" width="14.28515625" style="14" customWidth="1"/>
    <col min="8197" max="8201" width="10.85546875" style="14" customWidth="1"/>
    <col min="8202" max="8202" width="11.42578125" style="14" customWidth="1"/>
    <col min="8203" max="8448" width="11.42578125" style="14"/>
    <col min="8449" max="8449" width="10.85546875" style="14" customWidth="1"/>
    <col min="8450" max="8450" width="14" style="14" bestFit="1" customWidth="1"/>
    <col min="8451" max="8451" width="10.85546875" style="14" customWidth="1"/>
    <col min="8452" max="8452" width="14.28515625" style="14" customWidth="1"/>
    <col min="8453" max="8457" width="10.85546875" style="14" customWidth="1"/>
    <col min="8458" max="8458" width="11.42578125" style="14" customWidth="1"/>
    <col min="8459" max="8704" width="11.42578125" style="14"/>
    <col min="8705" max="8705" width="10.85546875" style="14" customWidth="1"/>
    <col min="8706" max="8706" width="14" style="14" bestFit="1" customWidth="1"/>
    <col min="8707" max="8707" width="10.85546875" style="14" customWidth="1"/>
    <col min="8708" max="8708" width="14.28515625" style="14" customWidth="1"/>
    <col min="8709" max="8713" width="10.85546875" style="14" customWidth="1"/>
    <col min="8714" max="8714" width="11.42578125" style="14" customWidth="1"/>
    <col min="8715" max="8960" width="11.42578125" style="14"/>
    <col min="8961" max="8961" width="10.85546875" style="14" customWidth="1"/>
    <col min="8962" max="8962" width="14" style="14" bestFit="1" customWidth="1"/>
    <col min="8963" max="8963" width="10.85546875" style="14" customWidth="1"/>
    <col min="8964" max="8964" width="14.28515625" style="14" customWidth="1"/>
    <col min="8965" max="8969" width="10.85546875" style="14" customWidth="1"/>
    <col min="8970" max="8970" width="11.42578125" style="14" customWidth="1"/>
    <col min="8971" max="9216" width="11.42578125" style="14"/>
    <col min="9217" max="9217" width="10.85546875" style="14" customWidth="1"/>
    <col min="9218" max="9218" width="14" style="14" bestFit="1" customWidth="1"/>
    <col min="9219" max="9219" width="10.85546875" style="14" customWidth="1"/>
    <col min="9220" max="9220" width="14.28515625" style="14" customWidth="1"/>
    <col min="9221" max="9225" width="10.85546875" style="14" customWidth="1"/>
    <col min="9226" max="9226" width="11.42578125" style="14" customWidth="1"/>
    <col min="9227" max="9472" width="11.42578125" style="14"/>
    <col min="9473" max="9473" width="10.85546875" style="14" customWidth="1"/>
    <col min="9474" max="9474" width="14" style="14" bestFit="1" customWidth="1"/>
    <col min="9475" max="9475" width="10.85546875" style="14" customWidth="1"/>
    <col min="9476" max="9476" width="14.28515625" style="14" customWidth="1"/>
    <col min="9477" max="9481" width="10.85546875" style="14" customWidth="1"/>
    <col min="9482" max="9482" width="11.42578125" style="14" customWidth="1"/>
    <col min="9483" max="9728" width="11.42578125" style="14"/>
    <col min="9729" max="9729" width="10.85546875" style="14" customWidth="1"/>
    <col min="9730" max="9730" width="14" style="14" bestFit="1" customWidth="1"/>
    <col min="9731" max="9731" width="10.85546875" style="14" customWidth="1"/>
    <col min="9732" max="9732" width="14.28515625" style="14" customWidth="1"/>
    <col min="9733" max="9737" width="10.85546875" style="14" customWidth="1"/>
    <col min="9738" max="9738" width="11.42578125" style="14" customWidth="1"/>
    <col min="9739" max="9984" width="11.42578125" style="14"/>
    <col min="9985" max="9985" width="10.85546875" style="14" customWidth="1"/>
    <col min="9986" max="9986" width="14" style="14" bestFit="1" customWidth="1"/>
    <col min="9987" max="9987" width="10.85546875" style="14" customWidth="1"/>
    <col min="9988" max="9988" width="14.28515625" style="14" customWidth="1"/>
    <col min="9989" max="9993" width="10.85546875" style="14" customWidth="1"/>
    <col min="9994" max="9994" width="11.42578125" style="14" customWidth="1"/>
    <col min="9995" max="10240" width="11.42578125" style="14"/>
    <col min="10241" max="10241" width="10.85546875" style="14" customWidth="1"/>
    <col min="10242" max="10242" width="14" style="14" bestFit="1" customWidth="1"/>
    <col min="10243" max="10243" width="10.85546875" style="14" customWidth="1"/>
    <col min="10244" max="10244" width="14.28515625" style="14" customWidth="1"/>
    <col min="10245" max="10249" width="10.85546875" style="14" customWidth="1"/>
    <col min="10250" max="10250" width="11.42578125" style="14" customWidth="1"/>
    <col min="10251" max="10496" width="11.42578125" style="14"/>
    <col min="10497" max="10497" width="10.85546875" style="14" customWidth="1"/>
    <col min="10498" max="10498" width="14" style="14" bestFit="1" customWidth="1"/>
    <col min="10499" max="10499" width="10.85546875" style="14" customWidth="1"/>
    <col min="10500" max="10500" width="14.28515625" style="14" customWidth="1"/>
    <col min="10501" max="10505" width="10.85546875" style="14" customWidth="1"/>
    <col min="10506" max="10506" width="11.42578125" style="14" customWidth="1"/>
    <col min="10507" max="10752" width="11.42578125" style="14"/>
    <col min="10753" max="10753" width="10.85546875" style="14" customWidth="1"/>
    <col min="10754" max="10754" width="14" style="14" bestFit="1" customWidth="1"/>
    <col min="10755" max="10755" width="10.85546875" style="14" customWidth="1"/>
    <col min="10756" max="10756" width="14.28515625" style="14" customWidth="1"/>
    <col min="10757" max="10761" width="10.85546875" style="14" customWidth="1"/>
    <col min="10762" max="10762" width="11.42578125" style="14" customWidth="1"/>
    <col min="10763" max="11008" width="11.42578125" style="14"/>
    <col min="11009" max="11009" width="10.85546875" style="14" customWidth="1"/>
    <col min="11010" max="11010" width="14" style="14" bestFit="1" customWidth="1"/>
    <col min="11011" max="11011" width="10.85546875" style="14" customWidth="1"/>
    <col min="11012" max="11012" width="14.28515625" style="14" customWidth="1"/>
    <col min="11013" max="11017" width="10.85546875" style="14" customWidth="1"/>
    <col min="11018" max="11018" width="11.42578125" style="14" customWidth="1"/>
    <col min="11019" max="11264" width="11.42578125" style="14"/>
    <col min="11265" max="11265" width="10.85546875" style="14" customWidth="1"/>
    <col min="11266" max="11266" width="14" style="14" bestFit="1" customWidth="1"/>
    <col min="11267" max="11267" width="10.85546875" style="14" customWidth="1"/>
    <col min="11268" max="11268" width="14.28515625" style="14" customWidth="1"/>
    <col min="11269" max="11273" width="10.85546875" style="14" customWidth="1"/>
    <col min="11274" max="11274" width="11.42578125" style="14" customWidth="1"/>
    <col min="11275" max="11520" width="11.42578125" style="14"/>
    <col min="11521" max="11521" width="10.85546875" style="14" customWidth="1"/>
    <col min="11522" max="11522" width="14" style="14" bestFit="1" customWidth="1"/>
    <col min="11523" max="11523" width="10.85546875" style="14" customWidth="1"/>
    <col min="11524" max="11524" width="14.28515625" style="14" customWidth="1"/>
    <col min="11525" max="11529" width="10.85546875" style="14" customWidth="1"/>
    <col min="11530" max="11530" width="11.42578125" style="14" customWidth="1"/>
    <col min="11531" max="11776" width="11.42578125" style="14"/>
    <col min="11777" max="11777" width="10.85546875" style="14" customWidth="1"/>
    <col min="11778" max="11778" width="14" style="14" bestFit="1" customWidth="1"/>
    <col min="11779" max="11779" width="10.85546875" style="14" customWidth="1"/>
    <col min="11780" max="11780" width="14.28515625" style="14" customWidth="1"/>
    <col min="11781" max="11785" width="10.85546875" style="14" customWidth="1"/>
    <col min="11786" max="11786" width="11.42578125" style="14" customWidth="1"/>
    <col min="11787" max="12032" width="11.42578125" style="14"/>
    <col min="12033" max="12033" width="10.85546875" style="14" customWidth="1"/>
    <col min="12034" max="12034" width="14" style="14" bestFit="1" customWidth="1"/>
    <col min="12035" max="12035" width="10.85546875" style="14" customWidth="1"/>
    <col min="12036" max="12036" width="14.28515625" style="14" customWidth="1"/>
    <col min="12037" max="12041" width="10.85546875" style="14" customWidth="1"/>
    <col min="12042" max="12042" width="11.42578125" style="14" customWidth="1"/>
    <col min="12043" max="12288" width="11.42578125" style="14"/>
    <col min="12289" max="12289" width="10.85546875" style="14" customWidth="1"/>
    <col min="12290" max="12290" width="14" style="14" bestFit="1" customWidth="1"/>
    <col min="12291" max="12291" width="10.85546875" style="14" customWidth="1"/>
    <col min="12292" max="12292" width="14.28515625" style="14" customWidth="1"/>
    <col min="12293" max="12297" width="10.85546875" style="14" customWidth="1"/>
    <col min="12298" max="12298" width="11.42578125" style="14" customWidth="1"/>
    <col min="12299" max="12544" width="11.42578125" style="14"/>
    <col min="12545" max="12545" width="10.85546875" style="14" customWidth="1"/>
    <col min="12546" max="12546" width="14" style="14" bestFit="1" customWidth="1"/>
    <col min="12547" max="12547" width="10.85546875" style="14" customWidth="1"/>
    <col min="12548" max="12548" width="14.28515625" style="14" customWidth="1"/>
    <col min="12549" max="12553" width="10.85546875" style="14" customWidth="1"/>
    <col min="12554" max="12554" width="11.42578125" style="14" customWidth="1"/>
    <col min="12555" max="12800" width="11.42578125" style="14"/>
    <col min="12801" max="12801" width="10.85546875" style="14" customWidth="1"/>
    <col min="12802" max="12802" width="14" style="14" bestFit="1" customWidth="1"/>
    <col min="12803" max="12803" width="10.85546875" style="14" customWidth="1"/>
    <col min="12804" max="12804" width="14.28515625" style="14" customWidth="1"/>
    <col min="12805" max="12809" width="10.85546875" style="14" customWidth="1"/>
    <col min="12810" max="12810" width="11.42578125" style="14" customWidth="1"/>
    <col min="12811" max="13056" width="11.42578125" style="14"/>
    <col min="13057" max="13057" width="10.85546875" style="14" customWidth="1"/>
    <col min="13058" max="13058" width="14" style="14" bestFit="1" customWidth="1"/>
    <col min="13059" max="13059" width="10.85546875" style="14" customWidth="1"/>
    <col min="13060" max="13060" width="14.28515625" style="14" customWidth="1"/>
    <col min="13061" max="13065" width="10.85546875" style="14" customWidth="1"/>
    <col min="13066" max="13066" width="11.42578125" style="14" customWidth="1"/>
    <col min="13067" max="13312" width="11.42578125" style="14"/>
    <col min="13313" max="13313" width="10.85546875" style="14" customWidth="1"/>
    <col min="13314" max="13314" width="14" style="14" bestFit="1" customWidth="1"/>
    <col min="13315" max="13315" width="10.85546875" style="14" customWidth="1"/>
    <col min="13316" max="13316" width="14.28515625" style="14" customWidth="1"/>
    <col min="13317" max="13321" width="10.85546875" style="14" customWidth="1"/>
    <col min="13322" max="13322" width="11.42578125" style="14" customWidth="1"/>
    <col min="13323" max="13568" width="11.42578125" style="14"/>
    <col min="13569" max="13569" width="10.85546875" style="14" customWidth="1"/>
    <col min="13570" max="13570" width="14" style="14" bestFit="1" customWidth="1"/>
    <col min="13571" max="13571" width="10.85546875" style="14" customWidth="1"/>
    <col min="13572" max="13572" width="14.28515625" style="14" customWidth="1"/>
    <col min="13573" max="13577" width="10.85546875" style="14" customWidth="1"/>
    <col min="13578" max="13578" width="11.42578125" style="14" customWidth="1"/>
    <col min="13579" max="13824" width="11.42578125" style="14"/>
    <col min="13825" max="13825" width="10.85546875" style="14" customWidth="1"/>
    <col min="13826" max="13826" width="14" style="14" bestFit="1" customWidth="1"/>
    <col min="13827" max="13827" width="10.85546875" style="14" customWidth="1"/>
    <col min="13828" max="13828" width="14.28515625" style="14" customWidth="1"/>
    <col min="13829" max="13833" width="10.85546875" style="14" customWidth="1"/>
    <col min="13834" max="13834" width="11.42578125" style="14" customWidth="1"/>
    <col min="13835" max="14080" width="11.42578125" style="14"/>
    <col min="14081" max="14081" width="10.85546875" style="14" customWidth="1"/>
    <col min="14082" max="14082" width="14" style="14" bestFit="1" customWidth="1"/>
    <col min="14083" max="14083" width="10.85546875" style="14" customWidth="1"/>
    <col min="14084" max="14084" width="14.28515625" style="14" customWidth="1"/>
    <col min="14085" max="14089" width="10.85546875" style="14" customWidth="1"/>
    <col min="14090" max="14090" width="11.42578125" style="14" customWidth="1"/>
    <col min="14091" max="14336" width="11.42578125" style="14"/>
    <col min="14337" max="14337" width="10.85546875" style="14" customWidth="1"/>
    <col min="14338" max="14338" width="14" style="14" bestFit="1" customWidth="1"/>
    <col min="14339" max="14339" width="10.85546875" style="14" customWidth="1"/>
    <col min="14340" max="14340" width="14.28515625" style="14" customWidth="1"/>
    <col min="14341" max="14345" width="10.85546875" style="14" customWidth="1"/>
    <col min="14346" max="14346" width="11.42578125" style="14" customWidth="1"/>
    <col min="14347" max="14592" width="11.42578125" style="14"/>
    <col min="14593" max="14593" width="10.85546875" style="14" customWidth="1"/>
    <col min="14594" max="14594" width="14" style="14" bestFit="1" customWidth="1"/>
    <col min="14595" max="14595" width="10.85546875" style="14" customWidth="1"/>
    <col min="14596" max="14596" width="14.28515625" style="14" customWidth="1"/>
    <col min="14597" max="14601" width="10.85546875" style="14" customWidth="1"/>
    <col min="14602" max="14602" width="11.42578125" style="14" customWidth="1"/>
    <col min="14603" max="14848" width="11.42578125" style="14"/>
    <col min="14849" max="14849" width="10.85546875" style="14" customWidth="1"/>
    <col min="14850" max="14850" width="14" style="14" bestFit="1" customWidth="1"/>
    <col min="14851" max="14851" width="10.85546875" style="14" customWidth="1"/>
    <col min="14852" max="14852" width="14.28515625" style="14" customWidth="1"/>
    <col min="14853" max="14857" width="10.85546875" style="14" customWidth="1"/>
    <col min="14858" max="14858" width="11.42578125" style="14" customWidth="1"/>
    <col min="14859" max="15104" width="11.42578125" style="14"/>
    <col min="15105" max="15105" width="10.85546875" style="14" customWidth="1"/>
    <col min="15106" max="15106" width="14" style="14" bestFit="1" customWidth="1"/>
    <col min="15107" max="15107" width="10.85546875" style="14" customWidth="1"/>
    <col min="15108" max="15108" width="14.28515625" style="14" customWidth="1"/>
    <col min="15109" max="15113" width="10.85546875" style="14" customWidth="1"/>
    <col min="15114" max="15114" width="11.42578125" style="14" customWidth="1"/>
    <col min="15115" max="15360" width="11.42578125" style="14"/>
    <col min="15361" max="15361" width="10.85546875" style="14" customWidth="1"/>
    <col min="15362" max="15362" width="14" style="14" bestFit="1" customWidth="1"/>
    <col min="15363" max="15363" width="10.85546875" style="14" customWidth="1"/>
    <col min="15364" max="15364" width="14.28515625" style="14" customWidth="1"/>
    <col min="15365" max="15369" width="10.85546875" style="14" customWidth="1"/>
    <col min="15370" max="15370" width="11.42578125" style="14" customWidth="1"/>
    <col min="15371" max="15616" width="11.42578125" style="14"/>
    <col min="15617" max="15617" width="10.85546875" style="14" customWidth="1"/>
    <col min="15618" max="15618" width="14" style="14" bestFit="1" customWidth="1"/>
    <col min="15619" max="15619" width="10.85546875" style="14" customWidth="1"/>
    <col min="15620" max="15620" width="14.28515625" style="14" customWidth="1"/>
    <col min="15621" max="15625" width="10.85546875" style="14" customWidth="1"/>
    <col min="15626" max="15626" width="11.42578125" style="14" customWidth="1"/>
    <col min="15627" max="15872" width="11.42578125" style="14"/>
    <col min="15873" max="15873" width="10.85546875" style="14" customWidth="1"/>
    <col min="15874" max="15874" width="14" style="14" bestFit="1" customWidth="1"/>
    <col min="15875" max="15875" width="10.85546875" style="14" customWidth="1"/>
    <col min="15876" max="15876" width="14.28515625" style="14" customWidth="1"/>
    <col min="15877" max="15881" width="10.85546875" style="14" customWidth="1"/>
    <col min="15882" max="15882" width="11.42578125" style="14" customWidth="1"/>
    <col min="15883" max="16128" width="11.42578125" style="14"/>
    <col min="16129" max="16129" width="10.85546875" style="14" customWidth="1"/>
    <col min="16130" max="16130" width="14" style="14" bestFit="1" customWidth="1"/>
    <col min="16131" max="16131" width="10.85546875" style="14" customWidth="1"/>
    <col min="16132" max="16132" width="14.28515625" style="14" customWidth="1"/>
    <col min="16133" max="16137" width="10.85546875" style="14" customWidth="1"/>
    <col min="16138" max="16138" width="11.42578125" style="14" customWidth="1"/>
    <col min="16139" max="16384" width="11.42578125" style="14"/>
  </cols>
  <sheetData>
    <row r="3" spans="1:10" ht="18" x14ac:dyDescent="0.25">
      <c r="A3" s="2" t="s">
        <v>32</v>
      </c>
      <c r="D3" s="14"/>
    </row>
    <row r="4" spans="1:10" ht="13.5" thickBot="1" x14ac:dyDescent="0.25">
      <c r="D4" s="29"/>
    </row>
    <row r="5" spans="1:10" ht="27" customHeight="1" thickBot="1" x14ac:dyDescent="0.25">
      <c r="A5" s="7" t="s">
        <v>2</v>
      </c>
      <c r="B5" s="30" t="s">
        <v>3</v>
      </c>
      <c r="C5" s="30"/>
      <c r="D5" s="31"/>
      <c r="E5" s="32" t="s">
        <v>17</v>
      </c>
      <c r="F5" s="31" t="s">
        <v>18</v>
      </c>
      <c r="G5" s="31" t="s">
        <v>19</v>
      </c>
      <c r="H5" s="31" t="s">
        <v>20</v>
      </c>
      <c r="I5" s="33" t="s">
        <v>21</v>
      </c>
    </row>
    <row r="6" spans="1:10" ht="15" x14ac:dyDescent="0.25">
      <c r="A6" s="69"/>
      <c r="B6" s="1">
        <v>40360</v>
      </c>
      <c r="C6" s="15">
        <v>945775</v>
      </c>
      <c r="D6" s="70"/>
      <c r="E6" s="71"/>
      <c r="F6" s="71"/>
      <c r="G6" s="71"/>
      <c r="H6" s="71"/>
      <c r="I6" s="72"/>
    </row>
    <row r="7" spans="1:10" ht="15" x14ac:dyDescent="0.25">
      <c r="A7" s="34"/>
      <c r="B7" s="1">
        <v>40391</v>
      </c>
      <c r="C7" s="15">
        <v>1261190</v>
      </c>
      <c r="D7" s="35">
        <f>AVERAGE($C$6:C6)</f>
        <v>945775</v>
      </c>
      <c r="E7" s="35">
        <f>C7-D7</f>
        <v>315415</v>
      </c>
      <c r="F7" s="35">
        <f>ABS(E7)</f>
        <v>315415</v>
      </c>
      <c r="G7" s="35">
        <f>E7^2</f>
        <v>99486622225</v>
      </c>
      <c r="H7" s="38">
        <f>F7/C7</f>
        <v>0.2500931659781635</v>
      </c>
      <c r="I7" s="39">
        <f>E7/C7</f>
        <v>0.2500931659781635</v>
      </c>
    </row>
    <row r="8" spans="1:10" ht="15" x14ac:dyDescent="0.25">
      <c r="A8" s="34"/>
      <c r="B8" s="1">
        <v>40422</v>
      </c>
      <c r="C8" s="15">
        <v>692561</v>
      </c>
      <c r="D8" s="35">
        <f>AVERAGE($C$6:C7)</f>
        <v>1103482.5</v>
      </c>
      <c r="E8" s="35">
        <f t="shared" ref="E8:E29" si="0">C8-D8</f>
        <v>-410921.5</v>
      </c>
      <c r="F8" s="35">
        <f t="shared" ref="F8:F29" si="1">ABS(E8)</f>
        <v>410921.5</v>
      </c>
      <c r="G8" s="35">
        <f t="shared" ref="G8:G29" si="2">E8^2</f>
        <v>168856479162.25</v>
      </c>
      <c r="H8" s="38">
        <f t="shared" ref="H8:H29" si="3">F8/C8</f>
        <v>0.59333618266116628</v>
      </c>
      <c r="I8" s="39">
        <f>E8/C8</f>
        <v>-0.59333618266116628</v>
      </c>
    </row>
    <row r="9" spans="1:10" ht="15" x14ac:dyDescent="0.25">
      <c r="A9" s="34"/>
      <c r="B9" s="1">
        <v>40452</v>
      </c>
      <c r="C9" s="15">
        <v>1218357</v>
      </c>
      <c r="D9" s="35">
        <f>AVERAGE($C$6:C8)</f>
        <v>966508.66666666663</v>
      </c>
      <c r="E9" s="35">
        <f t="shared" si="0"/>
        <v>251848.33333333337</v>
      </c>
      <c r="F9" s="35">
        <f t="shared" si="1"/>
        <v>251848.33333333337</v>
      </c>
      <c r="G9" s="35">
        <f t="shared" si="2"/>
        <v>63427583002.777794</v>
      </c>
      <c r="H9" s="38">
        <f t="shared" si="3"/>
        <v>0.20671144281465398</v>
      </c>
      <c r="I9" s="39">
        <f>E9/C9</f>
        <v>0.20671144281465398</v>
      </c>
    </row>
    <row r="10" spans="1:10" ht="15" x14ac:dyDescent="0.25">
      <c r="A10" s="40"/>
      <c r="B10" s="1">
        <v>40483</v>
      </c>
      <c r="C10" s="15">
        <v>917663</v>
      </c>
      <c r="D10" s="35">
        <f>AVERAGE($C$6:C9)</f>
        <v>1029470.75</v>
      </c>
      <c r="E10" s="35">
        <f t="shared" si="0"/>
        <v>-111807.75</v>
      </c>
      <c r="F10" s="35">
        <f t="shared" si="1"/>
        <v>111807.75</v>
      </c>
      <c r="G10" s="35">
        <f t="shared" si="2"/>
        <v>12500972960.0625</v>
      </c>
      <c r="H10" s="38">
        <f t="shared" si="3"/>
        <v>0.12183966227253359</v>
      </c>
      <c r="I10" s="39">
        <f t="shared" ref="I10:I29" si="4">E10/C10</f>
        <v>-0.12183966227253359</v>
      </c>
    </row>
    <row r="11" spans="1:10" ht="15" x14ac:dyDescent="0.25">
      <c r="A11" s="40"/>
      <c r="B11" s="1">
        <v>40513</v>
      </c>
      <c r="C11" s="15">
        <v>352300</v>
      </c>
      <c r="D11" s="35">
        <f>AVERAGE($C$6:C10)</f>
        <v>1007109.2</v>
      </c>
      <c r="E11" s="35">
        <f t="shared" si="0"/>
        <v>-654809.19999999995</v>
      </c>
      <c r="F11" s="35">
        <f t="shared" si="1"/>
        <v>654809.19999999995</v>
      </c>
      <c r="G11" s="35">
        <f t="shared" si="2"/>
        <v>428775088404.63995</v>
      </c>
      <c r="H11" s="38">
        <f t="shared" si="3"/>
        <v>1.8586693159239283</v>
      </c>
      <c r="I11" s="39">
        <f t="shared" si="4"/>
        <v>-1.8586693159239283</v>
      </c>
    </row>
    <row r="12" spans="1:10" ht="15" x14ac:dyDescent="0.25">
      <c r="A12" s="40"/>
      <c r="B12" s="1">
        <v>40544</v>
      </c>
      <c r="C12" s="15">
        <v>1284054</v>
      </c>
      <c r="D12" s="35">
        <f>AVERAGE($C$6:C11)</f>
        <v>897974.33333333337</v>
      </c>
      <c r="E12" s="35">
        <f t="shared" si="0"/>
        <v>386079.66666666663</v>
      </c>
      <c r="F12" s="35">
        <f t="shared" si="1"/>
        <v>386079.66666666663</v>
      </c>
      <c r="G12" s="35">
        <f t="shared" si="2"/>
        <v>149057509013.44443</v>
      </c>
      <c r="H12" s="38">
        <f t="shared" si="3"/>
        <v>0.30067245354686534</v>
      </c>
      <c r="I12" s="39">
        <f t="shared" si="4"/>
        <v>0.30067245354686534</v>
      </c>
      <c r="J12" s="41"/>
    </row>
    <row r="13" spans="1:10" ht="15" x14ac:dyDescent="0.25">
      <c r="A13" s="40"/>
      <c r="B13" s="1">
        <v>40575</v>
      </c>
      <c r="C13" s="15">
        <v>972411</v>
      </c>
      <c r="D13" s="35">
        <f>AVERAGE($C$6:C12)</f>
        <v>953128.57142857148</v>
      </c>
      <c r="E13" s="35">
        <f t="shared" si="0"/>
        <v>19282.428571428522</v>
      </c>
      <c r="F13" s="35">
        <f t="shared" si="1"/>
        <v>19282.428571428522</v>
      </c>
      <c r="G13" s="35">
        <f t="shared" si="2"/>
        <v>371812051.612243</v>
      </c>
      <c r="H13" s="38">
        <f t="shared" si="3"/>
        <v>1.9829504778770008E-2</v>
      </c>
      <c r="I13" s="39">
        <f t="shared" si="4"/>
        <v>1.9829504778770008E-2</v>
      </c>
      <c r="J13" s="41"/>
    </row>
    <row r="14" spans="1:10" ht="15" x14ac:dyDescent="0.25">
      <c r="A14" s="40"/>
      <c r="B14" s="1">
        <v>40603</v>
      </c>
      <c r="C14" s="15">
        <v>1206077</v>
      </c>
      <c r="D14" s="35">
        <f>AVERAGE($C$6:C13)</f>
        <v>955538.875</v>
      </c>
      <c r="E14" s="35">
        <f t="shared" si="0"/>
        <v>250538.125</v>
      </c>
      <c r="F14" s="35">
        <f t="shared" si="1"/>
        <v>250538.125</v>
      </c>
      <c r="G14" s="35">
        <f t="shared" si="2"/>
        <v>62769352078.515625</v>
      </c>
      <c r="H14" s="38">
        <f t="shared" si="3"/>
        <v>0.2077297925422672</v>
      </c>
      <c r="I14" s="39">
        <f t="shared" si="4"/>
        <v>0.2077297925422672</v>
      </c>
      <c r="J14" s="41"/>
    </row>
    <row r="15" spans="1:10" ht="15" x14ac:dyDescent="0.25">
      <c r="A15" s="40"/>
      <c r="B15" s="1">
        <v>40634</v>
      </c>
      <c r="C15" s="15">
        <v>1056456</v>
      </c>
      <c r="D15" s="35">
        <f>AVERAGE($C$6:C14)</f>
        <v>983376.4444444445</v>
      </c>
      <c r="E15" s="35">
        <f t="shared" si="0"/>
        <v>73079.555555555504</v>
      </c>
      <c r="F15" s="35">
        <f t="shared" si="1"/>
        <v>73079.555555555504</v>
      </c>
      <c r="G15" s="35">
        <f t="shared" si="2"/>
        <v>5340621440.1975231</v>
      </c>
      <c r="H15" s="38">
        <f t="shared" si="3"/>
        <v>6.9174253878586056E-2</v>
      </c>
      <c r="I15" s="39">
        <f t="shared" si="4"/>
        <v>6.9174253878586056E-2</v>
      </c>
      <c r="J15" s="41"/>
    </row>
    <row r="16" spans="1:10" ht="15" x14ac:dyDescent="0.25">
      <c r="A16" s="40"/>
      <c r="B16" s="1">
        <v>40664</v>
      </c>
      <c r="C16" s="15">
        <v>1211680</v>
      </c>
      <c r="D16" s="35">
        <f>AVERAGE($C$6:C15)</f>
        <v>990684.4</v>
      </c>
      <c r="E16" s="35">
        <f t="shared" si="0"/>
        <v>220995.59999999998</v>
      </c>
      <c r="F16" s="35">
        <f t="shared" si="1"/>
        <v>220995.59999999998</v>
      </c>
      <c r="G16" s="35">
        <f t="shared" si="2"/>
        <v>48839055219.359993</v>
      </c>
      <c r="H16" s="38">
        <f t="shared" si="3"/>
        <v>0.1823877591443285</v>
      </c>
      <c r="I16" s="39">
        <f t="shared" si="4"/>
        <v>0.1823877591443285</v>
      </c>
      <c r="J16" s="41"/>
    </row>
    <row r="17" spans="1:12" ht="15" x14ac:dyDescent="0.25">
      <c r="A17" s="40"/>
      <c r="B17" s="1">
        <v>40695</v>
      </c>
      <c r="C17" s="15">
        <v>1192073</v>
      </c>
      <c r="D17" s="35">
        <f>AVERAGE($C$6:C16)</f>
        <v>1010774.9090909091</v>
      </c>
      <c r="E17" s="35">
        <f t="shared" si="0"/>
        <v>181298.09090909094</v>
      </c>
      <c r="F17" s="35">
        <f t="shared" si="1"/>
        <v>181298.09090909094</v>
      </c>
      <c r="G17" s="35">
        <f t="shared" si="2"/>
        <v>32868997767.281002</v>
      </c>
      <c r="H17" s="38">
        <f t="shared" si="3"/>
        <v>0.15208639983381131</v>
      </c>
      <c r="I17" s="39">
        <f t="shared" si="4"/>
        <v>0.15208639983381131</v>
      </c>
      <c r="J17" s="43"/>
    </row>
    <row r="18" spans="1:12" ht="15" x14ac:dyDescent="0.25">
      <c r="A18" s="40"/>
      <c r="B18" s="1">
        <v>40725</v>
      </c>
      <c r="C18" s="15">
        <v>880271</v>
      </c>
      <c r="D18" s="35">
        <f>AVERAGE($C$6:C17)</f>
        <v>1025883.0833333334</v>
      </c>
      <c r="E18" s="35">
        <f t="shared" si="0"/>
        <v>-145612.08333333337</v>
      </c>
      <c r="F18" s="35">
        <f t="shared" si="1"/>
        <v>145612.08333333337</v>
      </c>
      <c r="G18" s="35">
        <f t="shared" si="2"/>
        <v>21202878812.673622</v>
      </c>
      <c r="H18" s="38">
        <f t="shared" si="3"/>
        <v>0.16541733549478896</v>
      </c>
      <c r="I18" s="39">
        <f t="shared" si="4"/>
        <v>-0.16541733549478896</v>
      </c>
      <c r="J18" s="41"/>
    </row>
    <row r="19" spans="1:12" ht="15" x14ac:dyDescent="0.25">
      <c r="A19" s="40"/>
      <c r="B19" s="1">
        <v>40756</v>
      </c>
      <c r="C19" s="15">
        <v>1950547</v>
      </c>
      <c r="D19" s="35">
        <f>AVERAGE($C$6:C18)</f>
        <v>1014682.1538461539</v>
      </c>
      <c r="E19" s="35">
        <f t="shared" si="0"/>
        <v>935864.84615384613</v>
      </c>
      <c r="F19" s="35">
        <f t="shared" si="1"/>
        <v>935864.84615384613</v>
      </c>
      <c r="G19" s="35">
        <f t="shared" si="2"/>
        <v>875843010266.56213</v>
      </c>
      <c r="H19" s="38">
        <f t="shared" si="3"/>
        <v>0.47979610137763723</v>
      </c>
      <c r="I19" s="39">
        <f t="shared" si="4"/>
        <v>0.47979610137763723</v>
      </c>
      <c r="J19" s="41"/>
    </row>
    <row r="20" spans="1:12" ht="15" x14ac:dyDescent="0.25">
      <c r="A20" s="40"/>
      <c r="B20" s="1">
        <v>40787</v>
      </c>
      <c r="C20" s="15">
        <v>1334862</v>
      </c>
      <c r="D20" s="35">
        <f>AVERAGE($C$6:C19)</f>
        <v>1081529.642857143</v>
      </c>
      <c r="E20" s="35">
        <f t="shared" si="0"/>
        <v>253332.35714285704</v>
      </c>
      <c r="F20" s="35">
        <f t="shared" si="1"/>
        <v>253332.35714285704</v>
      </c>
      <c r="G20" s="35">
        <f t="shared" si="2"/>
        <v>64177283175.556068</v>
      </c>
      <c r="H20" s="38">
        <f t="shared" si="3"/>
        <v>0.18978168315740282</v>
      </c>
      <c r="I20" s="39">
        <f t="shared" si="4"/>
        <v>0.18978168315740282</v>
      </c>
      <c r="J20" s="41"/>
    </row>
    <row r="21" spans="1:12" ht="15" x14ac:dyDescent="0.25">
      <c r="A21" s="40"/>
      <c r="B21" s="1">
        <v>40817</v>
      </c>
      <c r="C21" s="15">
        <v>1843640</v>
      </c>
      <c r="D21" s="35">
        <f>AVERAGE($C$6:C20)</f>
        <v>1098418.4666666666</v>
      </c>
      <c r="E21" s="35">
        <f t="shared" si="0"/>
        <v>745221.53333333344</v>
      </c>
      <c r="F21" s="35">
        <f t="shared" si="1"/>
        <v>745221.53333333344</v>
      </c>
      <c r="G21" s="35">
        <f t="shared" si="2"/>
        <v>555355133743.68457</v>
      </c>
      <c r="H21" s="38">
        <f t="shared" si="3"/>
        <v>0.40421206598540577</v>
      </c>
      <c r="I21" s="39">
        <f t="shared" si="4"/>
        <v>0.40421206598540577</v>
      </c>
      <c r="J21" s="41"/>
    </row>
    <row r="22" spans="1:12" ht="15" x14ac:dyDescent="0.25">
      <c r="A22" s="40"/>
      <c r="B22" s="1">
        <v>40848</v>
      </c>
      <c r="C22" s="15">
        <v>1081329</v>
      </c>
      <c r="D22" s="35">
        <f>AVERAGE($C$6:C21)</f>
        <v>1144994.8125</v>
      </c>
      <c r="E22" s="35">
        <f t="shared" si="0"/>
        <v>-63665.8125</v>
      </c>
      <c r="F22" s="35">
        <f t="shared" si="1"/>
        <v>63665.8125</v>
      </c>
      <c r="G22" s="35">
        <f t="shared" si="2"/>
        <v>4053335681.2851562</v>
      </c>
      <c r="H22" s="38">
        <f t="shared" si="3"/>
        <v>5.8877374508590818E-2</v>
      </c>
      <c r="I22" s="39">
        <f t="shared" si="4"/>
        <v>-5.8877374508590818E-2</v>
      </c>
      <c r="J22" s="41"/>
    </row>
    <row r="23" spans="1:12" ht="15" x14ac:dyDescent="0.25">
      <c r="A23" s="40"/>
      <c r="B23" s="1">
        <v>40878</v>
      </c>
      <c r="C23" s="15">
        <v>815774</v>
      </c>
      <c r="D23" s="35">
        <f>AVERAGE($C$6:C22)</f>
        <v>1141249.7647058824</v>
      </c>
      <c r="E23" s="35">
        <f t="shared" si="0"/>
        <v>-325475.76470588241</v>
      </c>
      <c r="F23" s="35">
        <f t="shared" si="1"/>
        <v>325475.76470588241</v>
      </c>
      <c r="G23" s="35">
        <f t="shared" si="2"/>
        <v>105934473410.87892</v>
      </c>
      <c r="H23" s="38">
        <f t="shared" si="3"/>
        <v>0.39897785992919904</v>
      </c>
      <c r="I23" s="39">
        <f t="shared" si="4"/>
        <v>-0.39897785992919904</v>
      </c>
    </row>
    <row r="24" spans="1:12" ht="15" x14ac:dyDescent="0.25">
      <c r="A24" s="40"/>
      <c r="B24" s="1">
        <v>40909</v>
      </c>
      <c r="C24" s="15">
        <v>957896</v>
      </c>
      <c r="D24" s="35">
        <f>AVERAGE($C$6:C23)</f>
        <v>1123167.7777777778</v>
      </c>
      <c r="E24" s="35">
        <f t="shared" si="0"/>
        <v>-165271.77777777775</v>
      </c>
      <c r="F24" s="35">
        <f t="shared" si="1"/>
        <v>165271.77777777775</v>
      </c>
      <c r="G24" s="35">
        <f t="shared" si="2"/>
        <v>27314760529.827152</v>
      </c>
      <c r="H24" s="38">
        <f t="shared" si="3"/>
        <v>0.17253624378614979</v>
      </c>
      <c r="I24" s="39">
        <f t="shared" si="4"/>
        <v>-0.17253624378614979</v>
      </c>
    </row>
    <row r="25" spans="1:12" ht="15" x14ac:dyDescent="0.25">
      <c r="A25" s="40"/>
      <c r="B25" s="1">
        <v>40940</v>
      </c>
      <c r="C25" s="15">
        <v>991374</v>
      </c>
      <c r="D25" s="35">
        <f>AVERAGE($C$6:C24)</f>
        <v>1114469.2631578948</v>
      </c>
      <c r="E25" s="35">
        <f t="shared" si="0"/>
        <v>-123095.26315789483</v>
      </c>
      <c r="F25" s="35">
        <f t="shared" si="1"/>
        <v>123095.26315789483</v>
      </c>
      <c r="G25" s="35">
        <f t="shared" si="2"/>
        <v>15152443811.911381</v>
      </c>
      <c r="H25" s="38">
        <f t="shared" si="3"/>
        <v>0.12416632185017444</v>
      </c>
      <c r="I25" s="39">
        <f t="shared" si="4"/>
        <v>-0.12416632185017444</v>
      </c>
    </row>
    <row r="26" spans="1:12" ht="15" x14ac:dyDescent="0.25">
      <c r="A26" s="40"/>
      <c r="B26" s="1">
        <v>40969</v>
      </c>
      <c r="C26" s="15">
        <v>1122492</v>
      </c>
      <c r="D26" s="35">
        <f>AVERAGE($C$6:C25)</f>
        <v>1108314.5</v>
      </c>
      <c r="E26" s="35">
        <f t="shared" si="0"/>
        <v>14177.5</v>
      </c>
      <c r="F26" s="35">
        <f t="shared" si="1"/>
        <v>14177.5</v>
      </c>
      <c r="G26" s="35">
        <f t="shared" si="2"/>
        <v>201001506.25</v>
      </c>
      <c r="H26" s="38">
        <f t="shared" si="3"/>
        <v>1.2630379548362037E-2</v>
      </c>
      <c r="I26" s="39">
        <f t="shared" si="4"/>
        <v>1.2630379548362037E-2</v>
      </c>
    </row>
    <row r="27" spans="1:12" ht="15" x14ac:dyDescent="0.25">
      <c r="A27" s="40"/>
      <c r="B27" s="1">
        <v>41000</v>
      </c>
      <c r="C27" s="15">
        <v>1090146</v>
      </c>
      <c r="D27" s="35">
        <f>AVERAGE($C$6:C26)</f>
        <v>1108989.6190476189</v>
      </c>
      <c r="E27" s="35">
        <f t="shared" si="0"/>
        <v>-18843.619047618937</v>
      </c>
      <c r="F27" s="35">
        <f t="shared" si="1"/>
        <v>18843.619047618937</v>
      </c>
      <c r="G27" s="35">
        <f t="shared" si="2"/>
        <v>355081978.81178719</v>
      </c>
      <c r="H27" s="38">
        <f t="shared" si="3"/>
        <v>1.7285408603635602E-2</v>
      </c>
      <c r="I27" s="39">
        <f t="shared" si="4"/>
        <v>-1.7285408603635602E-2</v>
      </c>
    </row>
    <row r="28" spans="1:12" ht="15" x14ac:dyDescent="0.25">
      <c r="A28" s="40"/>
      <c r="B28" s="1">
        <v>41030</v>
      </c>
      <c r="C28" s="15">
        <v>947611</v>
      </c>
      <c r="D28" s="35">
        <f>AVERAGE($C$6:C27)</f>
        <v>1108133.0909090908</v>
      </c>
      <c r="E28" s="35">
        <f t="shared" si="0"/>
        <v>-160522.09090909082</v>
      </c>
      <c r="F28" s="35">
        <f t="shared" si="1"/>
        <v>160522.09090909082</v>
      </c>
      <c r="G28" s="35">
        <f t="shared" si="2"/>
        <v>25767341669.82642</v>
      </c>
      <c r="H28" s="38">
        <f t="shared" si="3"/>
        <v>0.16939660990542621</v>
      </c>
      <c r="I28" s="39">
        <f t="shared" si="4"/>
        <v>-0.16939660990542621</v>
      </c>
    </row>
    <row r="29" spans="1:12" ht="15.75" thickBot="1" x14ac:dyDescent="0.3">
      <c r="A29" s="46"/>
      <c r="B29" s="1">
        <v>41061</v>
      </c>
      <c r="C29" s="15">
        <v>972620</v>
      </c>
      <c r="D29" s="47">
        <f>AVERAGE($C$6:C28)</f>
        <v>1101153.8695652173</v>
      </c>
      <c r="E29" s="47">
        <f t="shared" si="0"/>
        <v>-128533.86956521729</v>
      </c>
      <c r="F29" s="47">
        <f t="shared" si="1"/>
        <v>128533.86956521729</v>
      </c>
      <c r="G29" s="47">
        <f t="shared" si="2"/>
        <v>16520955625.408291</v>
      </c>
      <c r="H29" s="48">
        <f t="shared" si="3"/>
        <v>0.1321521967111691</v>
      </c>
      <c r="I29" s="49">
        <f t="shared" si="4"/>
        <v>-0.1321521967111691</v>
      </c>
    </row>
    <row r="30" spans="1:12" s="28" customFormat="1" ht="13.5" thickBot="1" x14ac:dyDescent="0.25">
      <c r="A30" s="42"/>
      <c r="B30" s="50"/>
      <c r="C30" s="51"/>
      <c r="D30" s="58">
        <f>AVERAGE($C$6:C29)</f>
        <v>1095798.2916666667</v>
      </c>
      <c r="E30" s="35"/>
      <c r="F30" s="59">
        <f>AVERAGE(F7:F29)</f>
        <v>258943.12033317075</v>
      </c>
      <c r="G30" s="60">
        <f>AVERAGE(G7:G29)</f>
        <v>121050947545.12247</v>
      </c>
      <c r="H30" s="61">
        <f>AVERAGE(H7:H29)</f>
        <v>0.27338084844491373</v>
      </c>
      <c r="I30" s="62">
        <f>AVERAGE(I7:I29)</f>
        <v>-5.8154326480891666E-2</v>
      </c>
      <c r="K30" s="14"/>
      <c r="L30" s="14"/>
    </row>
    <row r="35" spans="1:12" s="28" customFormat="1" ht="18" x14ac:dyDescent="0.25">
      <c r="A35" s="2" t="s">
        <v>33</v>
      </c>
      <c r="B35" s="14"/>
      <c r="C35" s="14"/>
      <c r="F35" s="14"/>
      <c r="K35" s="14"/>
      <c r="L35" s="14"/>
    </row>
    <row r="36" spans="1:12" s="28" customFormat="1" ht="13.5" thickBot="1" x14ac:dyDescent="0.25">
      <c r="A36" s="14"/>
      <c r="B36" s="14"/>
      <c r="C36" s="14"/>
      <c r="D36" s="29"/>
      <c r="K36" s="14"/>
      <c r="L36" s="14"/>
    </row>
    <row r="37" spans="1:12" s="28" customFormat="1" ht="27" customHeight="1" thickBot="1" x14ac:dyDescent="0.25">
      <c r="A37" s="7" t="s">
        <v>2</v>
      </c>
      <c r="B37" s="30" t="s">
        <v>3</v>
      </c>
      <c r="C37" s="30"/>
      <c r="D37" s="31"/>
      <c r="E37" s="32" t="s">
        <v>17</v>
      </c>
      <c r="F37" s="31" t="s">
        <v>18</v>
      </c>
      <c r="G37" s="31" t="s">
        <v>19</v>
      </c>
      <c r="H37" s="31" t="s">
        <v>20</v>
      </c>
      <c r="I37" s="33" t="s">
        <v>21</v>
      </c>
      <c r="K37" s="14"/>
      <c r="L37" s="14"/>
    </row>
    <row r="38" spans="1:12" s="28" customFormat="1" ht="15" x14ac:dyDescent="0.25">
      <c r="A38" s="69"/>
      <c r="B38" s="1">
        <v>40360</v>
      </c>
      <c r="C38" s="15">
        <v>945775</v>
      </c>
      <c r="D38" s="35"/>
      <c r="E38" s="36"/>
      <c r="F38" s="36"/>
      <c r="G38" s="36"/>
      <c r="H38" s="36"/>
      <c r="I38" s="37"/>
      <c r="K38" s="14"/>
      <c r="L38" s="14"/>
    </row>
    <row r="39" spans="1:12" s="28" customFormat="1" ht="15" x14ac:dyDescent="0.25">
      <c r="A39" s="34"/>
      <c r="B39" s="1">
        <v>40391</v>
      </c>
      <c r="C39" s="15">
        <v>1261190</v>
      </c>
      <c r="D39" s="35"/>
      <c r="E39" s="35"/>
      <c r="F39" s="35"/>
      <c r="G39" s="35"/>
      <c r="H39" s="38"/>
      <c r="I39" s="39"/>
      <c r="K39" s="14"/>
      <c r="L39" s="14"/>
    </row>
    <row r="40" spans="1:12" s="28" customFormat="1" ht="15" x14ac:dyDescent="0.25">
      <c r="A40" s="34"/>
      <c r="B40" s="1">
        <v>40422</v>
      </c>
      <c r="C40" s="15">
        <v>692561</v>
      </c>
      <c r="D40" s="35">
        <f>AVERAGE(C38:C39)</f>
        <v>1103482.5</v>
      </c>
      <c r="E40" s="35">
        <f t="shared" ref="E40:E60" si="5">C40-D40</f>
        <v>-410921.5</v>
      </c>
      <c r="F40" s="35">
        <f t="shared" ref="F40:F60" si="6">ABS(E40)</f>
        <v>410921.5</v>
      </c>
      <c r="G40" s="35">
        <f t="shared" ref="G40:G61" si="7">E40^2</f>
        <v>168856479162.25</v>
      </c>
      <c r="H40" s="38">
        <f t="shared" ref="H40:H61" si="8">F40/C40</f>
        <v>0.59333618266116628</v>
      </c>
      <c r="I40" s="39">
        <f t="shared" ref="I40:I61" si="9">E40/C40</f>
        <v>-0.59333618266116628</v>
      </c>
      <c r="K40" s="14"/>
      <c r="L40" s="14"/>
    </row>
    <row r="41" spans="1:12" s="28" customFormat="1" ht="15" x14ac:dyDescent="0.25">
      <c r="A41" s="34"/>
      <c r="B41" s="1">
        <v>40452</v>
      </c>
      <c r="C41" s="15">
        <v>1218357</v>
      </c>
      <c r="D41" s="35">
        <f>AVERAGE(C39:C40)</f>
        <v>976875.5</v>
      </c>
      <c r="E41" s="35">
        <f t="shared" si="5"/>
        <v>241481.5</v>
      </c>
      <c r="F41" s="35">
        <f t="shared" si="6"/>
        <v>241481.5</v>
      </c>
      <c r="G41" s="35">
        <f t="shared" si="7"/>
        <v>58313314842.25</v>
      </c>
      <c r="H41" s="38">
        <f t="shared" si="8"/>
        <v>0.19820257937533908</v>
      </c>
      <c r="I41" s="39">
        <f t="shared" si="9"/>
        <v>0.19820257937533908</v>
      </c>
      <c r="K41" s="14"/>
      <c r="L41" s="14"/>
    </row>
    <row r="42" spans="1:12" s="28" customFormat="1" ht="15" x14ac:dyDescent="0.25">
      <c r="A42" s="40"/>
      <c r="B42" s="1">
        <v>40483</v>
      </c>
      <c r="C42" s="15">
        <v>917663</v>
      </c>
      <c r="D42" s="35">
        <f t="shared" ref="D42:D60" si="10">AVERAGE(C40:C41)</f>
        <v>955459</v>
      </c>
      <c r="E42" s="35">
        <f t="shared" si="5"/>
        <v>-37796</v>
      </c>
      <c r="F42" s="35">
        <f t="shared" si="6"/>
        <v>37796</v>
      </c>
      <c r="G42" s="35">
        <f t="shared" si="7"/>
        <v>1428537616</v>
      </c>
      <c r="H42" s="38">
        <f t="shared" si="8"/>
        <v>4.1187233221781853E-2</v>
      </c>
      <c r="I42" s="39">
        <f t="shared" si="9"/>
        <v>-4.1187233221781853E-2</v>
      </c>
      <c r="K42" s="14"/>
      <c r="L42" s="14"/>
    </row>
    <row r="43" spans="1:12" s="28" customFormat="1" ht="15" x14ac:dyDescent="0.25">
      <c r="A43" s="40"/>
      <c r="B43" s="1">
        <v>40513</v>
      </c>
      <c r="C43" s="15">
        <v>352300</v>
      </c>
      <c r="D43" s="35">
        <f t="shared" si="10"/>
        <v>1068010</v>
      </c>
      <c r="E43" s="35">
        <f t="shared" si="5"/>
        <v>-715710</v>
      </c>
      <c r="F43" s="35">
        <f t="shared" si="6"/>
        <v>715710</v>
      </c>
      <c r="G43" s="35">
        <f t="shared" si="7"/>
        <v>512240804100</v>
      </c>
      <c r="H43" s="38">
        <f t="shared" si="8"/>
        <v>2.031535623048538</v>
      </c>
      <c r="I43" s="39">
        <f t="shared" si="9"/>
        <v>-2.031535623048538</v>
      </c>
      <c r="K43" s="14"/>
      <c r="L43" s="14"/>
    </row>
    <row r="44" spans="1:12" s="28" customFormat="1" ht="15" x14ac:dyDescent="0.25">
      <c r="A44" s="40"/>
      <c r="B44" s="1">
        <v>40544</v>
      </c>
      <c r="C44" s="15">
        <v>1284054</v>
      </c>
      <c r="D44" s="35">
        <f t="shared" si="10"/>
        <v>634981.5</v>
      </c>
      <c r="E44" s="35">
        <f t="shared" si="5"/>
        <v>649072.5</v>
      </c>
      <c r="F44" s="35">
        <f t="shared" si="6"/>
        <v>649072.5</v>
      </c>
      <c r="G44" s="35">
        <f t="shared" si="7"/>
        <v>421295110256.25</v>
      </c>
      <c r="H44" s="38">
        <f t="shared" si="8"/>
        <v>0.50548691877444407</v>
      </c>
      <c r="I44" s="39">
        <f t="shared" si="9"/>
        <v>0.50548691877444407</v>
      </c>
      <c r="K44" s="14"/>
      <c r="L44" s="14"/>
    </row>
    <row r="45" spans="1:12" s="28" customFormat="1" ht="15" x14ac:dyDescent="0.25">
      <c r="A45" s="40"/>
      <c r="B45" s="1">
        <v>40575</v>
      </c>
      <c r="C45" s="15">
        <v>972411</v>
      </c>
      <c r="D45" s="35">
        <f t="shared" si="10"/>
        <v>818177</v>
      </c>
      <c r="E45" s="35">
        <f t="shared" si="5"/>
        <v>154234</v>
      </c>
      <c r="F45" s="35">
        <f t="shared" si="6"/>
        <v>154234</v>
      </c>
      <c r="G45" s="35">
        <f t="shared" si="7"/>
        <v>23788126756</v>
      </c>
      <c r="H45" s="38">
        <f t="shared" si="8"/>
        <v>0.15860988820570726</v>
      </c>
      <c r="I45" s="39">
        <f t="shared" si="9"/>
        <v>0.15860988820570726</v>
      </c>
      <c r="K45" s="14"/>
      <c r="L45" s="14"/>
    </row>
    <row r="46" spans="1:12" s="28" customFormat="1" ht="15" x14ac:dyDescent="0.25">
      <c r="A46" s="40"/>
      <c r="B46" s="1">
        <v>40603</v>
      </c>
      <c r="C46" s="15">
        <v>1206077</v>
      </c>
      <c r="D46" s="35">
        <f t="shared" si="10"/>
        <v>1128232.5</v>
      </c>
      <c r="E46" s="35">
        <f t="shared" si="5"/>
        <v>77844.5</v>
      </c>
      <c r="F46" s="35">
        <f t="shared" si="6"/>
        <v>77844.5</v>
      </c>
      <c r="G46" s="35">
        <f t="shared" si="7"/>
        <v>6059766180.25</v>
      </c>
      <c r="H46" s="38">
        <f t="shared" si="8"/>
        <v>6.4543557335062354E-2</v>
      </c>
      <c r="I46" s="39">
        <f t="shared" si="9"/>
        <v>6.4543557335062354E-2</v>
      </c>
      <c r="K46" s="14"/>
      <c r="L46" s="14"/>
    </row>
    <row r="47" spans="1:12" s="28" customFormat="1" ht="15" x14ac:dyDescent="0.25">
      <c r="A47" s="40"/>
      <c r="B47" s="1">
        <v>40634</v>
      </c>
      <c r="C47" s="15">
        <v>1056456</v>
      </c>
      <c r="D47" s="35">
        <f t="shared" si="10"/>
        <v>1089244</v>
      </c>
      <c r="E47" s="35">
        <f t="shared" si="5"/>
        <v>-32788</v>
      </c>
      <c r="F47" s="35">
        <f t="shared" si="6"/>
        <v>32788</v>
      </c>
      <c r="G47" s="35">
        <f t="shared" si="7"/>
        <v>1075052944</v>
      </c>
      <c r="H47" s="38">
        <f t="shared" si="8"/>
        <v>3.1035840583990247E-2</v>
      </c>
      <c r="I47" s="39">
        <f t="shared" si="9"/>
        <v>-3.1035840583990247E-2</v>
      </c>
      <c r="K47" s="14"/>
      <c r="L47" s="14"/>
    </row>
    <row r="48" spans="1:12" s="28" customFormat="1" ht="15" x14ac:dyDescent="0.25">
      <c r="A48" s="40"/>
      <c r="B48" s="1">
        <v>40664</v>
      </c>
      <c r="C48" s="15">
        <v>1211680</v>
      </c>
      <c r="D48" s="35">
        <f t="shared" si="10"/>
        <v>1131266.5</v>
      </c>
      <c r="E48" s="35">
        <f t="shared" si="5"/>
        <v>80413.5</v>
      </c>
      <c r="F48" s="35">
        <f t="shared" si="6"/>
        <v>80413.5</v>
      </c>
      <c r="G48" s="35">
        <f t="shared" si="7"/>
        <v>6466330982.25</v>
      </c>
      <c r="H48" s="38">
        <f t="shared" si="8"/>
        <v>6.6365294467186059E-2</v>
      </c>
      <c r="I48" s="39">
        <f t="shared" si="9"/>
        <v>6.6365294467186059E-2</v>
      </c>
      <c r="K48" s="14"/>
      <c r="L48" s="14"/>
    </row>
    <row r="49" spans="1:12" s="28" customFormat="1" ht="15" x14ac:dyDescent="0.25">
      <c r="A49" s="40"/>
      <c r="B49" s="1">
        <v>40695</v>
      </c>
      <c r="C49" s="15">
        <v>1192073</v>
      </c>
      <c r="D49" s="35">
        <f t="shared" si="10"/>
        <v>1134068</v>
      </c>
      <c r="E49" s="35">
        <f t="shared" si="5"/>
        <v>58005</v>
      </c>
      <c r="F49" s="35">
        <f t="shared" si="6"/>
        <v>58005</v>
      </c>
      <c r="G49" s="35">
        <f t="shared" si="7"/>
        <v>3364580025</v>
      </c>
      <c r="H49" s="38">
        <f t="shared" si="8"/>
        <v>4.8658932800256363E-2</v>
      </c>
      <c r="I49" s="39">
        <f t="shared" si="9"/>
        <v>4.8658932800256363E-2</v>
      </c>
      <c r="K49" s="14"/>
      <c r="L49" s="14"/>
    </row>
    <row r="50" spans="1:12" s="28" customFormat="1" ht="15" x14ac:dyDescent="0.25">
      <c r="A50" s="40"/>
      <c r="B50" s="1">
        <v>40725</v>
      </c>
      <c r="C50" s="15">
        <v>880271</v>
      </c>
      <c r="D50" s="35">
        <f t="shared" si="10"/>
        <v>1201876.5</v>
      </c>
      <c r="E50" s="35">
        <f t="shared" si="5"/>
        <v>-321605.5</v>
      </c>
      <c r="F50" s="35">
        <f t="shared" si="6"/>
        <v>321605.5</v>
      </c>
      <c r="G50" s="35">
        <f t="shared" si="7"/>
        <v>103430097630.25</v>
      </c>
      <c r="H50" s="38">
        <f t="shared" si="8"/>
        <v>0.36534828478957049</v>
      </c>
      <c r="I50" s="39">
        <f t="shared" si="9"/>
        <v>-0.36534828478957049</v>
      </c>
      <c r="K50" s="14"/>
      <c r="L50" s="14"/>
    </row>
    <row r="51" spans="1:12" s="28" customFormat="1" ht="15" x14ac:dyDescent="0.25">
      <c r="A51" s="40"/>
      <c r="B51" s="1">
        <v>40756</v>
      </c>
      <c r="C51" s="15">
        <v>1950547</v>
      </c>
      <c r="D51" s="35">
        <f t="shared" si="10"/>
        <v>1036172</v>
      </c>
      <c r="E51" s="35">
        <f t="shared" si="5"/>
        <v>914375</v>
      </c>
      <c r="F51" s="35">
        <f t="shared" si="6"/>
        <v>914375</v>
      </c>
      <c r="G51" s="35">
        <f t="shared" si="7"/>
        <v>836081640625</v>
      </c>
      <c r="H51" s="38">
        <f t="shared" si="8"/>
        <v>0.46877875795866492</v>
      </c>
      <c r="I51" s="39">
        <f t="shared" si="9"/>
        <v>0.46877875795866492</v>
      </c>
      <c r="K51" s="14"/>
      <c r="L51" s="14"/>
    </row>
    <row r="52" spans="1:12" s="28" customFormat="1" ht="15" x14ac:dyDescent="0.25">
      <c r="A52" s="40"/>
      <c r="B52" s="1">
        <v>40787</v>
      </c>
      <c r="C52" s="15">
        <v>1334862</v>
      </c>
      <c r="D52" s="35">
        <f t="shared" si="10"/>
        <v>1415409</v>
      </c>
      <c r="E52" s="35">
        <f t="shared" si="5"/>
        <v>-80547</v>
      </c>
      <c r="F52" s="35">
        <f t="shared" si="6"/>
        <v>80547</v>
      </c>
      <c r="G52" s="35">
        <f t="shared" si="7"/>
        <v>6487819209</v>
      </c>
      <c r="H52" s="38">
        <f t="shared" si="8"/>
        <v>6.0341068964432282E-2</v>
      </c>
      <c r="I52" s="39">
        <f t="shared" si="9"/>
        <v>-6.0341068964432282E-2</v>
      </c>
      <c r="K52" s="14"/>
      <c r="L52" s="14"/>
    </row>
    <row r="53" spans="1:12" s="28" customFormat="1" ht="15" x14ac:dyDescent="0.25">
      <c r="A53" s="40"/>
      <c r="B53" s="1">
        <v>40817</v>
      </c>
      <c r="C53" s="15">
        <v>1843640</v>
      </c>
      <c r="D53" s="35">
        <f t="shared" si="10"/>
        <v>1642704.5</v>
      </c>
      <c r="E53" s="35">
        <f t="shared" si="5"/>
        <v>200935.5</v>
      </c>
      <c r="F53" s="35">
        <f t="shared" si="6"/>
        <v>200935.5</v>
      </c>
      <c r="G53" s="35">
        <f t="shared" si="7"/>
        <v>40375075160.25</v>
      </c>
      <c r="H53" s="38">
        <f t="shared" si="8"/>
        <v>0.10898846846455924</v>
      </c>
      <c r="I53" s="39">
        <f t="shared" si="9"/>
        <v>0.10898846846455924</v>
      </c>
      <c r="K53" s="14"/>
      <c r="L53" s="14"/>
    </row>
    <row r="54" spans="1:12" s="28" customFormat="1" ht="15" x14ac:dyDescent="0.25">
      <c r="A54" s="40"/>
      <c r="B54" s="1">
        <v>40848</v>
      </c>
      <c r="C54" s="15">
        <v>1081329</v>
      </c>
      <c r="D54" s="35">
        <f t="shared" si="10"/>
        <v>1589251</v>
      </c>
      <c r="E54" s="35">
        <f t="shared" si="5"/>
        <v>-507922</v>
      </c>
      <c r="F54" s="35">
        <f t="shared" si="6"/>
        <v>507922</v>
      </c>
      <c r="G54" s="35">
        <f t="shared" si="7"/>
        <v>257984758084</v>
      </c>
      <c r="H54" s="38">
        <f t="shared" si="8"/>
        <v>0.46972013143085961</v>
      </c>
      <c r="I54" s="39">
        <f t="shared" si="9"/>
        <v>-0.46972013143085961</v>
      </c>
      <c r="K54" s="14"/>
      <c r="L54" s="14"/>
    </row>
    <row r="55" spans="1:12" s="28" customFormat="1" ht="15" x14ac:dyDescent="0.25">
      <c r="A55" s="40"/>
      <c r="B55" s="1">
        <v>40878</v>
      </c>
      <c r="C55" s="15">
        <v>815774</v>
      </c>
      <c r="D55" s="35">
        <f t="shared" si="10"/>
        <v>1462484.5</v>
      </c>
      <c r="E55" s="35">
        <f t="shared" si="5"/>
        <v>-646710.5</v>
      </c>
      <c r="F55" s="35">
        <f t="shared" si="6"/>
        <v>646710.5</v>
      </c>
      <c r="G55" s="35">
        <f t="shared" si="7"/>
        <v>418234470810.25</v>
      </c>
      <c r="H55" s="38">
        <f t="shared" si="8"/>
        <v>0.79275694003486263</v>
      </c>
      <c r="I55" s="39">
        <f t="shared" si="9"/>
        <v>-0.79275694003486263</v>
      </c>
      <c r="K55" s="14"/>
      <c r="L55" s="14"/>
    </row>
    <row r="56" spans="1:12" s="28" customFormat="1" ht="15" x14ac:dyDescent="0.25">
      <c r="A56" s="40"/>
      <c r="B56" s="1">
        <v>40909</v>
      </c>
      <c r="C56" s="15">
        <v>957896</v>
      </c>
      <c r="D56" s="35">
        <f t="shared" si="10"/>
        <v>948551.5</v>
      </c>
      <c r="E56" s="35">
        <f t="shared" si="5"/>
        <v>9344.5</v>
      </c>
      <c r="F56" s="35">
        <f t="shared" si="6"/>
        <v>9344.5</v>
      </c>
      <c r="G56" s="35">
        <f t="shared" si="7"/>
        <v>87319680.25</v>
      </c>
      <c r="H56" s="38">
        <f t="shared" si="8"/>
        <v>9.7552343887019055E-3</v>
      </c>
      <c r="I56" s="39">
        <f t="shared" si="9"/>
        <v>9.7552343887019055E-3</v>
      </c>
      <c r="K56" s="14"/>
      <c r="L56" s="14"/>
    </row>
    <row r="57" spans="1:12" s="28" customFormat="1" ht="15" x14ac:dyDescent="0.25">
      <c r="A57" s="40"/>
      <c r="B57" s="1">
        <v>40940</v>
      </c>
      <c r="C57" s="15">
        <v>991374</v>
      </c>
      <c r="D57" s="35">
        <f t="shared" si="10"/>
        <v>886835</v>
      </c>
      <c r="E57" s="35">
        <f t="shared" si="5"/>
        <v>104539</v>
      </c>
      <c r="F57" s="35">
        <f t="shared" si="6"/>
        <v>104539</v>
      </c>
      <c r="G57" s="35">
        <f t="shared" si="7"/>
        <v>10928402521</v>
      </c>
      <c r="H57" s="38">
        <f t="shared" si="8"/>
        <v>0.10544859962032492</v>
      </c>
      <c r="I57" s="39">
        <f t="shared" si="9"/>
        <v>0.10544859962032492</v>
      </c>
      <c r="K57" s="14"/>
      <c r="L57" s="14"/>
    </row>
    <row r="58" spans="1:12" s="28" customFormat="1" ht="15" x14ac:dyDescent="0.25">
      <c r="A58" s="40"/>
      <c r="B58" s="1">
        <v>40969</v>
      </c>
      <c r="C58" s="15">
        <v>1122492</v>
      </c>
      <c r="D58" s="35">
        <f t="shared" si="10"/>
        <v>974635</v>
      </c>
      <c r="E58" s="35">
        <f t="shared" si="5"/>
        <v>147857</v>
      </c>
      <c r="F58" s="35">
        <f t="shared" si="6"/>
        <v>147857</v>
      </c>
      <c r="G58" s="35">
        <f t="shared" si="7"/>
        <v>21861692449</v>
      </c>
      <c r="H58" s="38">
        <f t="shared" si="8"/>
        <v>0.13172209690581313</v>
      </c>
      <c r="I58" s="39">
        <f t="shared" si="9"/>
        <v>0.13172209690581313</v>
      </c>
      <c r="K58" s="14"/>
      <c r="L58" s="14"/>
    </row>
    <row r="59" spans="1:12" s="28" customFormat="1" ht="15" x14ac:dyDescent="0.25">
      <c r="A59" s="40"/>
      <c r="B59" s="1">
        <v>41000</v>
      </c>
      <c r="C59" s="15">
        <v>1090146</v>
      </c>
      <c r="D59" s="35">
        <f t="shared" si="10"/>
        <v>1056933</v>
      </c>
      <c r="E59" s="35">
        <f t="shared" si="5"/>
        <v>33213</v>
      </c>
      <c r="F59" s="35">
        <f t="shared" si="6"/>
        <v>33213</v>
      </c>
      <c r="G59" s="35">
        <f t="shared" si="7"/>
        <v>1103103369</v>
      </c>
      <c r="H59" s="38">
        <f t="shared" si="8"/>
        <v>3.0466561359671091E-2</v>
      </c>
      <c r="I59" s="39">
        <f t="shared" si="9"/>
        <v>3.0466561359671091E-2</v>
      </c>
      <c r="K59" s="14"/>
      <c r="L59" s="14"/>
    </row>
    <row r="60" spans="1:12" s="28" customFormat="1" ht="15" x14ac:dyDescent="0.25">
      <c r="A60" s="40"/>
      <c r="B60" s="1">
        <v>41030</v>
      </c>
      <c r="C60" s="15">
        <v>947611</v>
      </c>
      <c r="D60" s="35">
        <f t="shared" si="10"/>
        <v>1106319</v>
      </c>
      <c r="E60" s="35">
        <f t="shared" si="5"/>
        <v>-158708</v>
      </c>
      <c r="F60" s="35">
        <f t="shared" si="6"/>
        <v>158708</v>
      </c>
      <c r="G60" s="35">
        <f t="shared" si="7"/>
        <v>25188229264</v>
      </c>
      <c r="H60" s="38">
        <f t="shared" si="8"/>
        <v>0.16748222635659568</v>
      </c>
      <c r="I60" s="39">
        <f t="shared" si="9"/>
        <v>-0.16748222635659568</v>
      </c>
      <c r="K60" s="14"/>
      <c r="L60" s="14"/>
    </row>
    <row r="61" spans="1:12" s="28" customFormat="1" ht="15.75" thickBot="1" x14ac:dyDescent="0.3">
      <c r="A61" s="46"/>
      <c r="B61" s="1">
        <v>41061</v>
      </c>
      <c r="C61" s="15">
        <v>972620</v>
      </c>
      <c r="D61" s="35">
        <f>AVERAGE(C59:C60)</f>
        <v>1018878.5</v>
      </c>
      <c r="E61" s="35">
        <f>C61-D61</f>
        <v>-46258.5</v>
      </c>
      <c r="F61" s="35">
        <f>ABS(E61)</f>
        <v>46258.5</v>
      </c>
      <c r="G61" s="35">
        <f t="shared" si="7"/>
        <v>2139848822.25</v>
      </c>
      <c r="H61" s="38">
        <f t="shared" si="8"/>
        <v>4.7560712302852089E-2</v>
      </c>
      <c r="I61" s="39">
        <f t="shared" si="9"/>
        <v>-4.7560712302852089E-2</v>
      </c>
      <c r="K61" s="14"/>
      <c r="L61" s="14"/>
    </row>
    <row r="62" spans="1:12" s="28" customFormat="1" ht="13.5" thickBot="1" x14ac:dyDescent="0.25">
      <c r="A62" s="42"/>
      <c r="B62" s="50"/>
      <c r="C62" s="51"/>
      <c r="D62" s="52">
        <f>AVERAGE(C60:C61)</f>
        <v>960115.5</v>
      </c>
      <c r="E62" s="35"/>
      <c r="F62" s="53">
        <f>AVERAGE(F40:F61)</f>
        <v>255921.90909090909</v>
      </c>
      <c r="G62" s="54">
        <f>AVERAGE(G40:G61)</f>
        <v>133035934567.65909</v>
      </c>
      <c r="H62" s="55">
        <f>AVERAGE(H40:H61)</f>
        <v>0.29533323332047179</v>
      </c>
      <c r="I62" s="56">
        <f>AVERAGE(I40:I61)</f>
        <v>-0.12287624335176907</v>
      </c>
      <c r="K62" s="14"/>
      <c r="L62" s="14"/>
    </row>
    <row r="67" spans="1:12" s="28" customFormat="1" ht="18" x14ac:dyDescent="0.25">
      <c r="A67" s="2" t="s">
        <v>34</v>
      </c>
      <c r="B67" s="14"/>
      <c r="C67" s="14"/>
      <c r="K67" s="14"/>
      <c r="L67" s="14"/>
    </row>
    <row r="68" spans="1:12" s="28" customFormat="1" ht="13.5" thickBot="1" x14ac:dyDescent="0.25">
      <c r="A68" s="14"/>
      <c r="B68" s="14"/>
      <c r="C68" s="14"/>
      <c r="D68" s="29"/>
      <c r="K68" s="14"/>
      <c r="L68" s="14"/>
    </row>
    <row r="69" spans="1:12" s="28" customFormat="1" ht="27" customHeight="1" thickBot="1" x14ac:dyDescent="0.25">
      <c r="A69" s="7" t="s">
        <v>2</v>
      </c>
      <c r="B69" s="30" t="s">
        <v>3</v>
      </c>
      <c r="C69" s="30"/>
      <c r="D69" s="31"/>
      <c r="E69" s="32" t="s">
        <v>17</v>
      </c>
      <c r="F69" s="31" t="s">
        <v>18</v>
      </c>
      <c r="G69" s="31" t="s">
        <v>19</v>
      </c>
      <c r="H69" s="31" t="s">
        <v>20</v>
      </c>
      <c r="I69" s="33" t="s">
        <v>21</v>
      </c>
      <c r="K69" s="14"/>
      <c r="L69" s="14"/>
    </row>
    <row r="70" spans="1:12" s="28" customFormat="1" ht="15" x14ac:dyDescent="0.25">
      <c r="A70" s="69"/>
      <c r="B70" s="1">
        <v>40360</v>
      </c>
      <c r="C70" s="15">
        <v>945775</v>
      </c>
      <c r="D70" s="35"/>
      <c r="E70" s="36"/>
      <c r="F70" s="36"/>
      <c r="G70" s="36"/>
      <c r="H70" s="36"/>
      <c r="I70" s="37"/>
      <c r="K70" s="14"/>
      <c r="L70" s="14"/>
    </row>
    <row r="71" spans="1:12" s="28" customFormat="1" ht="15" x14ac:dyDescent="0.25">
      <c r="A71" s="34"/>
      <c r="B71" s="1">
        <v>40391</v>
      </c>
      <c r="C71" s="15">
        <v>1261190</v>
      </c>
      <c r="D71" s="35"/>
      <c r="E71" s="35"/>
      <c r="F71" s="35"/>
      <c r="G71" s="35"/>
      <c r="H71" s="38"/>
      <c r="I71" s="39"/>
      <c r="K71" s="14"/>
      <c r="L71" s="14"/>
    </row>
    <row r="72" spans="1:12" s="28" customFormat="1" ht="15" x14ac:dyDescent="0.25">
      <c r="A72" s="34"/>
      <c r="B72" s="1">
        <v>40422</v>
      </c>
      <c r="C72" s="15">
        <v>692561</v>
      </c>
      <c r="D72" s="35"/>
      <c r="E72" s="35"/>
      <c r="F72" s="35"/>
      <c r="G72" s="35"/>
      <c r="H72" s="38"/>
      <c r="I72" s="39"/>
      <c r="K72" s="14"/>
      <c r="L72" s="14"/>
    </row>
    <row r="73" spans="1:12" s="28" customFormat="1" ht="15" x14ac:dyDescent="0.25">
      <c r="A73" s="34"/>
      <c r="B73" s="1">
        <v>40452</v>
      </c>
      <c r="C73" s="15">
        <v>1218357</v>
      </c>
      <c r="D73" s="35">
        <f>AVERAGE(C70:C72)</f>
        <v>966508.66666666663</v>
      </c>
      <c r="E73" s="35">
        <f t="shared" ref="E73:E93" si="11">C73-D73</f>
        <v>251848.33333333337</v>
      </c>
      <c r="F73" s="35">
        <f t="shared" ref="F73:F93" si="12">ABS(E73)</f>
        <v>251848.33333333337</v>
      </c>
      <c r="G73" s="35">
        <f t="shared" ref="G73:G93" si="13">E73^2</f>
        <v>63427583002.777794</v>
      </c>
      <c r="H73" s="38">
        <f t="shared" ref="H73:H93" si="14">F73/C73</f>
        <v>0.20671144281465398</v>
      </c>
      <c r="I73" s="39">
        <f t="shared" ref="I73:I93" si="15">E73/C73</f>
        <v>0.20671144281465398</v>
      </c>
      <c r="K73" s="14"/>
      <c r="L73" s="14"/>
    </row>
    <row r="74" spans="1:12" s="28" customFormat="1" ht="15" x14ac:dyDescent="0.25">
      <c r="A74" s="40"/>
      <c r="B74" s="1">
        <v>40483</v>
      </c>
      <c r="C74" s="15">
        <v>917663</v>
      </c>
      <c r="D74" s="35">
        <f t="shared" ref="D74:D92" si="16">AVERAGE(C71:C73)</f>
        <v>1057369.3333333333</v>
      </c>
      <c r="E74" s="35">
        <f t="shared" si="11"/>
        <v>-139706.33333333326</v>
      </c>
      <c r="F74" s="35">
        <f t="shared" si="12"/>
        <v>139706.33333333326</v>
      </c>
      <c r="G74" s="35">
        <f t="shared" si="13"/>
        <v>19517859573.444424</v>
      </c>
      <c r="H74" s="38">
        <f t="shared" si="14"/>
        <v>0.15224143648957542</v>
      </c>
      <c r="I74" s="39">
        <f t="shared" si="15"/>
        <v>-0.15224143648957542</v>
      </c>
      <c r="K74" s="14"/>
      <c r="L74" s="14"/>
    </row>
    <row r="75" spans="1:12" s="28" customFormat="1" ht="15" x14ac:dyDescent="0.25">
      <c r="A75" s="40"/>
      <c r="B75" s="1">
        <v>40513</v>
      </c>
      <c r="C75" s="15">
        <v>352300</v>
      </c>
      <c r="D75" s="35">
        <f t="shared" si="16"/>
        <v>942860.33333333337</v>
      </c>
      <c r="E75" s="35">
        <f t="shared" si="11"/>
        <v>-590560.33333333337</v>
      </c>
      <c r="F75" s="35">
        <f t="shared" si="12"/>
        <v>590560.33333333337</v>
      </c>
      <c r="G75" s="35">
        <f t="shared" si="13"/>
        <v>348761507306.77783</v>
      </c>
      <c r="H75" s="38">
        <f t="shared" si="14"/>
        <v>1.6762995553032454</v>
      </c>
      <c r="I75" s="39">
        <f t="shared" si="15"/>
        <v>-1.6762995553032454</v>
      </c>
      <c r="K75" s="14"/>
      <c r="L75" s="14"/>
    </row>
    <row r="76" spans="1:12" s="28" customFormat="1" ht="15" x14ac:dyDescent="0.25">
      <c r="A76" s="40"/>
      <c r="B76" s="1">
        <v>40544</v>
      </c>
      <c r="C76" s="15">
        <v>1284054</v>
      </c>
      <c r="D76" s="35">
        <f t="shared" si="16"/>
        <v>829440</v>
      </c>
      <c r="E76" s="35">
        <f t="shared" si="11"/>
        <v>454614</v>
      </c>
      <c r="F76" s="35">
        <f t="shared" si="12"/>
        <v>454614</v>
      </c>
      <c r="G76" s="35">
        <f t="shared" si="13"/>
        <v>206673888996</v>
      </c>
      <c r="H76" s="38">
        <f t="shared" si="14"/>
        <v>0.35404585788448151</v>
      </c>
      <c r="I76" s="39">
        <f t="shared" si="15"/>
        <v>0.35404585788448151</v>
      </c>
      <c r="K76" s="14"/>
      <c r="L76" s="14"/>
    </row>
    <row r="77" spans="1:12" s="28" customFormat="1" ht="15" x14ac:dyDescent="0.25">
      <c r="A77" s="40"/>
      <c r="B77" s="1">
        <v>40575</v>
      </c>
      <c r="C77" s="15">
        <v>972411</v>
      </c>
      <c r="D77" s="35">
        <f t="shared" si="16"/>
        <v>851339</v>
      </c>
      <c r="E77" s="35">
        <f t="shared" si="11"/>
        <v>121072</v>
      </c>
      <c r="F77" s="35">
        <f t="shared" si="12"/>
        <v>121072</v>
      </c>
      <c r="G77" s="35">
        <f t="shared" si="13"/>
        <v>14658429184</v>
      </c>
      <c r="H77" s="38">
        <f t="shared" si="14"/>
        <v>0.12450702429322581</v>
      </c>
      <c r="I77" s="39">
        <f t="shared" si="15"/>
        <v>0.12450702429322581</v>
      </c>
      <c r="K77" s="14"/>
      <c r="L77" s="14"/>
    </row>
    <row r="78" spans="1:12" s="28" customFormat="1" ht="15" x14ac:dyDescent="0.25">
      <c r="A78" s="40"/>
      <c r="B78" s="1">
        <v>40603</v>
      </c>
      <c r="C78" s="15">
        <v>1206077</v>
      </c>
      <c r="D78" s="35">
        <f t="shared" si="16"/>
        <v>869588.33333333337</v>
      </c>
      <c r="E78" s="35">
        <f t="shared" si="11"/>
        <v>336488.66666666663</v>
      </c>
      <c r="F78" s="35">
        <f t="shared" si="12"/>
        <v>336488.66666666663</v>
      </c>
      <c r="G78" s="35">
        <f t="shared" si="13"/>
        <v>113224622795.11108</v>
      </c>
      <c r="H78" s="38">
        <f t="shared" si="14"/>
        <v>0.2789943483431544</v>
      </c>
      <c r="I78" s="39">
        <f t="shared" si="15"/>
        <v>0.2789943483431544</v>
      </c>
      <c r="K78" s="14"/>
      <c r="L78" s="14"/>
    </row>
    <row r="79" spans="1:12" s="28" customFormat="1" ht="15" x14ac:dyDescent="0.25">
      <c r="A79" s="40"/>
      <c r="B79" s="1">
        <v>40634</v>
      </c>
      <c r="C79" s="15">
        <v>1056456</v>
      </c>
      <c r="D79" s="35">
        <f t="shared" si="16"/>
        <v>1154180.6666666667</v>
      </c>
      <c r="E79" s="35">
        <f t="shared" si="11"/>
        <v>-97724.666666666744</v>
      </c>
      <c r="F79" s="35">
        <f t="shared" si="12"/>
        <v>97724.666666666744</v>
      </c>
      <c r="G79" s="35">
        <f t="shared" si="13"/>
        <v>9550110475.1111259</v>
      </c>
      <c r="H79" s="38">
        <f t="shared" si="14"/>
        <v>9.250235378157419E-2</v>
      </c>
      <c r="I79" s="39">
        <f t="shared" si="15"/>
        <v>-9.250235378157419E-2</v>
      </c>
      <c r="K79" s="14"/>
      <c r="L79" s="14"/>
    </row>
    <row r="80" spans="1:12" s="28" customFormat="1" ht="15" x14ac:dyDescent="0.25">
      <c r="A80" s="40"/>
      <c r="B80" s="1">
        <v>40664</v>
      </c>
      <c r="C80" s="15">
        <v>1211680</v>
      </c>
      <c r="D80" s="35">
        <f t="shared" si="16"/>
        <v>1078314.6666666667</v>
      </c>
      <c r="E80" s="35">
        <f t="shared" si="11"/>
        <v>133365.33333333326</v>
      </c>
      <c r="F80" s="35">
        <f t="shared" si="12"/>
        <v>133365.33333333326</v>
      </c>
      <c r="G80" s="35">
        <f t="shared" si="13"/>
        <v>17786312135.111092</v>
      </c>
      <c r="H80" s="38">
        <f t="shared" si="14"/>
        <v>0.11006646419296617</v>
      </c>
      <c r="I80" s="39">
        <f t="shared" si="15"/>
        <v>0.11006646419296617</v>
      </c>
      <c r="K80" s="14"/>
      <c r="L80" s="14"/>
    </row>
    <row r="81" spans="1:12" s="28" customFormat="1" ht="15" x14ac:dyDescent="0.25">
      <c r="A81" s="40"/>
      <c r="B81" s="1">
        <v>40695</v>
      </c>
      <c r="C81" s="15">
        <v>1192073</v>
      </c>
      <c r="D81" s="35">
        <f t="shared" si="16"/>
        <v>1158071</v>
      </c>
      <c r="E81" s="35">
        <f t="shared" si="11"/>
        <v>34002</v>
      </c>
      <c r="F81" s="35">
        <f t="shared" si="12"/>
        <v>34002</v>
      </c>
      <c r="G81" s="35">
        <f t="shared" si="13"/>
        <v>1156136004</v>
      </c>
      <c r="H81" s="38">
        <f t="shared" si="14"/>
        <v>2.8523420964991237E-2</v>
      </c>
      <c r="I81" s="39">
        <f t="shared" si="15"/>
        <v>2.8523420964991237E-2</v>
      </c>
      <c r="K81" s="14"/>
      <c r="L81" s="14"/>
    </row>
    <row r="82" spans="1:12" s="28" customFormat="1" ht="15" x14ac:dyDescent="0.25">
      <c r="A82" s="40"/>
      <c r="B82" s="1">
        <v>40725</v>
      </c>
      <c r="C82" s="15">
        <v>880271</v>
      </c>
      <c r="D82" s="35">
        <f t="shared" si="16"/>
        <v>1153403</v>
      </c>
      <c r="E82" s="35">
        <f t="shared" si="11"/>
        <v>-273132</v>
      </c>
      <c r="F82" s="35">
        <f t="shared" si="12"/>
        <v>273132</v>
      </c>
      <c r="G82" s="35">
        <f t="shared" si="13"/>
        <v>74601089424</v>
      </c>
      <c r="H82" s="38">
        <f t="shared" si="14"/>
        <v>0.31028172006120841</v>
      </c>
      <c r="I82" s="39">
        <f t="shared" si="15"/>
        <v>-0.31028172006120841</v>
      </c>
      <c r="K82" s="14"/>
      <c r="L82" s="14"/>
    </row>
    <row r="83" spans="1:12" s="28" customFormat="1" ht="15" x14ac:dyDescent="0.25">
      <c r="A83" s="40"/>
      <c r="B83" s="1">
        <v>40756</v>
      </c>
      <c r="C83" s="15">
        <v>1950547</v>
      </c>
      <c r="D83" s="35">
        <f t="shared" si="16"/>
        <v>1094674.6666666667</v>
      </c>
      <c r="E83" s="35">
        <f t="shared" si="11"/>
        <v>855872.33333333326</v>
      </c>
      <c r="F83" s="35">
        <f t="shared" si="12"/>
        <v>855872.33333333326</v>
      </c>
      <c r="G83" s="35">
        <f t="shared" si="13"/>
        <v>732517450965.44434</v>
      </c>
      <c r="H83" s="38">
        <f t="shared" si="14"/>
        <v>0.43878580384545118</v>
      </c>
      <c r="I83" s="39">
        <f t="shared" si="15"/>
        <v>0.43878580384545118</v>
      </c>
      <c r="K83" s="14"/>
      <c r="L83" s="14"/>
    </row>
    <row r="84" spans="1:12" s="28" customFormat="1" ht="15" x14ac:dyDescent="0.25">
      <c r="A84" s="40"/>
      <c r="B84" s="1">
        <v>40787</v>
      </c>
      <c r="C84" s="15">
        <v>1334862</v>
      </c>
      <c r="D84" s="35">
        <f t="shared" si="16"/>
        <v>1340963.6666666667</v>
      </c>
      <c r="E84" s="35">
        <f t="shared" si="11"/>
        <v>-6101.6666666667443</v>
      </c>
      <c r="F84" s="35">
        <f t="shared" si="12"/>
        <v>6101.6666666667443</v>
      </c>
      <c r="G84" s="35">
        <f t="shared" si="13"/>
        <v>37230336.111112058</v>
      </c>
      <c r="H84" s="38">
        <f t="shared" si="14"/>
        <v>4.5710093377942769E-3</v>
      </c>
      <c r="I84" s="39">
        <f t="shared" si="15"/>
        <v>-4.5710093377942769E-3</v>
      </c>
      <c r="K84" s="14"/>
      <c r="L84" s="14"/>
    </row>
    <row r="85" spans="1:12" s="28" customFormat="1" ht="15" x14ac:dyDescent="0.25">
      <c r="A85" s="40"/>
      <c r="B85" s="1">
        <v>40817</v>
      </c>
      <c r="C85" s="15">
        <v>1843640</v>
      </c>
      <c r="D85" s="35">
        <f t="shared" si="16"/>
        <v>1388560</v>
      </c>
      <c r="E85" s="35">
        <f t="shared" si="11"/>
        <v>455080</v>
      </c>
      <c r="F85" s="35">
        <f t="shared" si="12"/>
        <v>455080</v>
      </c>
      <c r="G85" s="35">
        <f t="shared" si="13"/>
        <v>207097806400</v>
      </c>
      <c r="H85" s="38">
        <f t="shared" si="14"/>
        <v>0.24683777744028118</v>
      </c>
      <c r="I85" s="39">
        <f t="shared" si="15"/>
        <v>0.24683777744028118</v>
      </c>
      <c r="K85" s="14"/>
      <c r="L85" s="14"/>
    </row>
    <row r="86" spans="1:12" s="28" customFormat="1" ht="15" x14ac:dyDescent="0.25">
      <c r="A86" s="40"/>
      <c r="B86" s="1">
        <v>40848</v>
      </c>
      <c r="C86" s="15">
        <v>1081329</v>
      </c>
      <c r="D86" s="35">
        <f t="shared" si="16"/>
        <v>1709683</v>
      </c>
      <c r="E86" s="35">
        <f t="shared" si="11"/>
        <v>-628354</v>
      </c>
      <c r="F86" s="35">
        <f t="shared" si="12"/>
        <v>628354</v>
      </c>
      <c r="G86" s="35">
        <f t="shared" si="13"/>
        <v>394828749316</v>
      </c>
      <c r="H86" s="38">
        <f t="shared" si="14"/>
        <v>0.58109419057474643</v>
      </c>
      <c r="I86" s="39">
        <f t="shared" si="15"/>
        <v>-0.58109419057474643</v>
      </c>
      <c r="K86" s="14"/>
      <c r="L86" s="14"/>
    </row>
    <row r="87" spans="1:12" s="28" customFormat="1" ht="15" x14ac:dyDescent="0.25">
      <c r="A87" s="40"/>
      <c r="B87" s="1">
        <v>40878</v>
      </c>
      <c r="C87" s="15">
        <v>815774</v>
      </c>
      <c r="D87" s="35">
        <f t="shared" si="16"/>
        <v>1419943.6666666667</v>
      </c>
      <c r="E87" s="35">
        <f t="shared" si="11"/>
        <v>-604169.66666666674</v>
      </c>
      <c r="F87" s="35">
        <f t="shared" si="12"/>
        <v>604169.66666666674</v>
      </c>
      <c r="G87" s="35">
        <f t="shared" si="13"/>
        <v>365020986120.11121</v>
      </c>
      <c r="H87" s="38">
        <f t="shared" si="14"/>
        <v>0.74060912295153647</v>
      </c>
      <c r="I87" s="39">
        <f t="shared" si="15"/>
        <v>-0.74060912295153647</v>
      </c>
      <c r="K87" s="14"/>
      <c r="L87" s="14"/>
    </row>
    <row r="88" spans="1:12" s="28" customFormat="1" ht="15" x14ac:dyDescent="0.25">
      <c r="A88" s="40"/>
      <c r="B88" s="1">
        <v>40909</v>
      </c>
      <c r="C88" s="15">
        <v>957896</v>
      </c>
      <c r="D88" s="35">
        <f t="shared" si="16"/>
        <v>1246914.3333333333</v>
      </c>
      <c r="E88" s="35">
        <f t="shared" si="11"/>
        <v>-289018.33333333326</v>
      </c>
      <c r="F88" s="35">
        <f t="shared" si="12"/>
        <v>289018.33333333326</v>
      </c>
      <c r="G88" s="35">
        <f t="shared" si="13"/>
        <v>83531597002.77774</v>
      </c>
      <c r="H88" s="38">
        <f t="shared" si="14"/>
        <v>0.30172203802222086</v>
      </c>
      <c r="I88" s="39">
        <f t="shared" si="15"/>
        <v>-0.30172203802222086</v>
      </c>
      <c r="K88" s="14"/>
      <c r="L88" s="14"/>
    </row>
    <row r="89" spans="1:12" s="28" customFormat="1" ht="15" x14ac:dyDescent="0.25">
      <c r="A89" s="40"/>
      <c r="B89" s="1">
        <v>40940</v>
      </c>
      <c r="C89" s="15">
        <v>991374</v>
      </c>
      <c r="D89" s="35">
        <f t="shared" si="16"/>
        <v>951666.33333333337</v>
      </c>
      <c r="E89" s="35">
        <f t="shared" si="11"/>
        <v>39707.666666666628</v>
      </c>
      <c r="F89" s="35">
        <f t="shared" si="12"/>
        <v>39707.666666666628</v>
      </c>
      <c r="G89" s="35">
        <f t="shared" si="13"/>
        <v>1576698792.1111081</v>
      </c>
      <c r="H89" s="38">
        <f t="shared" si="14"/>
        <v>4.0053165270288134E-2</v>
      </c>
      <c r="I89" s="39">
        <f t="shared" si="15"/>
        <v>4.0053165270288134E-2</v>
      </c>
      <c r="K89" s="14"/>
      <c r="L89" s="14"/>
    </row>
    <row r="90" spans="1:12" s="28" customFormat="1" ht="15" x14ac:dyDescent="0.25">
      <c r="A90" s="40"/>
      <c r="B90" s="1">
        <v>40969</v>
      </c>
      <c r="C90" s="15">
        <v>1122492</v>
      </c>
      <c r="D90" s="35">
        <f t="shared" si="16"/>
        <v>921681.33333333337</v>
      </c>
      <c r="E90" s="35">
        <f t="shared" si="11"/>
        <v>200810.66666666663</v>
      </c>
      <c r="F90" s="35">
        <f t="shared" si="12"/>
        <v>200810.66666666663</v>
      </c>
      <c r="G90" s="35">
        <f t="shared" si="13"/>
        <v>40324923847.111099</v>
      </c>
      <c r="H90" s="38">
        <f t="shared" si="14"/>
        <v>0.17889719184338654</v>
      </c>
      <c r="I90" s="39">
        <f t="shared" si="15"/>
        <v>0.17889719184338654</v>
      </c>
      <c r="K90" s="14"/>
      <c r="L90" s="14"/>
    </row>
    <row r="91" spans="1:12" s="28" customFormat="1" ht="15" x14ac:dyDescent="0.25">
      <c r="A91" s="40"/>
      <c r="B91" s="1">
        <v>41000</v>
      </c>
      <c r="C91" s="15">
        <v>1090146</v>
      </c>
      <c r="D91" s="35">
        <f t="shared" si="16"/>
        <v>1023920.6666666666</v>
      </c>
      <c r="E91" s="35">
        <f t="shared" si="11"/>
        <v>66225.333333333372</v>
      </c>
      <c r="F91" s="35">
        <f t="shared" si="12"/>
        <v>66225.333333333372</v>
      </c>
      <c r="G91" s="35">
        <f t="shared" si="13"/>
        <v>4385794775.1111164</v>
      </c>
      <c r="H91" s="38">
        <f t="shared" si="14"/>
        <v>6.0749049515691815E-2</v>
      </c>
      <c r="I91" s="39">
        <f t="shared" si="15"/>
        <v>6.0749049515691815E-2</v>
      </c>
      <c r="K91" s="14"/>
      <c r="L91" s="14"/>
    </row>
    <row r="92" spans="1:12" s="28" customFormat="1" ht="15" x14ac:dyDescent="0.25">
      <c r="A92" s="40"/>
      <c r="B92" s="1">
        <v>41030</v>
      </c>
      <c r="C92" s="15">
        <v>947611</v>
      </c>
      <c r="D92" s="35">
        <f t="shared" si="16"/>
        <v>1068004</v>
      </c>
      <c r="E92" s="35">
        <f t="shared" si="11"/>
        <v>-120393</v>
      </c>
      <c r="F92" s="35">
        <f t="shared" si="12"/>
        <v>120393</v>
      </c>
      <c r="G92" s="35">
        <f t="shared" si="13"/>
        <v>14494474449</v>
      </c>
      <c r="H92" s="38">
        <f t="shared" si="14"/>
        <v>0.12704896840581209</v>
      </c>
      <c r="I92" s="39">
        <f t="shared" si="15"/>
        <v>-0.12704896840581209</v>
      </c>
      <c r="K92" s="14"/>
      <c r="L92" s="14"/>
    </row>
    <row r="93" spans="1:12" s="28" customFormat="1" ht="15.75" thickBot="1" x14ac:dyDescent="0.3">
      <c r="A93" s="46"/>
      <c r="B93" s="1">
        <v>41061</v>
      </c>
      <c r="C93" s="15">
        <v>972620</v>
      </c>
      <c r="D93" s="35">
        <f>AVERAGE(C90:C92)</f>
        <v>1053416.3333333333</v>
      </c>
      <c r="E93" s="35">
        <f t="shared" si="11"/>
        <v>-80796.333333333256</v>
      </c>
      <c r="F93" s="35">
        <f t="shared" si="12"/>
        <v>80796.333333333256</v>
      </c>
      <c r="G93" s="35">
        <f t="shared" si="13"/>
        <v>6528047480.1110983</v>
      </c>
      <c r="H93" s="38">
        <f t="shared" si="14"/>
        <v>8.307081217056328E-2</v>
      </c>
      <c r="I93" s="39">
        <f t="shared" si="15"/>
        <v>-8.307081217056328E-2</v>
      </c>
      <c r="K93" s="14"/>
      <c r="L93" s="14"/>
    </row>
    <row r="94" spans="1:12" s="28" customFormat="1" ht="13.5" thickBot="1" x14ac:dyDescent="0.25">
      <c r="A94" s="42"/>
      <c r="B94" s="50"/>
      <c r="C94" s="51"/>
      <c r="D94" s="52">
        <f>AVERAGE(C91:C93)</f>
        <v>1003459</v>
      </c>
      <c r="E94" s="35"/>
      <c r="F94" s="53">
        <f>AVERAGE(F73:F93)</f>
        <v>275192.50793650793</v>
      </c>
      <c r="G94" s="54">
        <f t="shared" ref="G94:I94" si="17">AVERAGE(G73:G93)</f>
        <v>129509585637.15349</v>
      </c>
      <c r="H94" s="55">
        <f t="shared" si="17"/>
        <v>0.29226727397651658</v>
      </c>
      <c r="I94" s="56">
        <f t="shared" si="17"/>
        <v>-9.5298555270938348E-2</v>
      </c>
      <c r="K94" s="14"/>
      <c r="L94" s="14"/>
    </row>
    <row r="99" spans="1:12" s="28" customFormat="1" ht="18" x14ac:dyDescent="0.25">
      <c r="A99" s="2" t="s">
        <v>35</v>
      </c>
      <c r="B99" s="14"/>
      <c r="C99" s="14"/>
      <c r="K99" s="14"/>
      <c r="L99" s="14"/>
    </row>
    <row r="100" spans="1:12" s="28" customFormat="1" ht="13.5" thickBot="1" x14ac:dyDescent="0.25">
      <c r="A100" s="14"/>
      <c r="B100" s="14"/>
      <c r="C100" s="14"/>
      <c r="D100" s="29"/>
      <c r="K100" s="14"/>
      <c r="L100" s="14"/>
    </row>
    <row r="101" spans="1:12" s="28" customFormat="1" ht="27" customHeight="1" thickBot="1" x14ac:dyDescent="0.25">
      <c r="A101" s="7" t="s">
        <v>2</v>
      </c>
      <c r="B101" s="30" t="s">
        <v>3</v>
      </c>
      <c r="C101" s="30"/>
      <c r="D101" s="31"/>
      <c r="E101" s="32" t="s">
        <v>17</v>
      </c>
      <c r="F101" s="31" t="s">
        <v>18</v>
      </c>
      <c r="G101" s="31" t="s">
        <v>19</v>
      </c>
      <c r="H101" s="31" t="s">
        <v>20</v>
      </c>
      <c r="I101" s="33" t="s">
        <v>21</v>
      </c>
      <c r="K101" s="14"/>
      <c r="L101" s="14"/>
    </row>
    <row r="102" spans="1:12" s="28" customFormat="1" ht="15" x14ac:dyDescent="0.25">
      <c r="A102" s="69"/>
      <c r="B102" s="1">
        <v>40360</v>
      </c>
      <c r="C102" s="15">
        <v>945775</v>
      </c>
      <c r="D102" s="35"/>
      <c r="E102" s="36"/>
      <c r="F102" s="36"/>
      <c r="G102" s="36"/>
      <c r="H102" s="36"/>
      <c r="I102" s="37"/>
      <c r="K102" s="14"/>
      <c r="L102" s="14"/>
    </row>
    <row r="103" spans="1:12" s="28" customFormat="1" ht="15" x14ac:dyDescent="0.25">
      <c r="A103" s="34"/>
      <c r="B103" s="1">
        <v>40391</v>
      </c>
      <c r="C103" s="15">
        <v>1261190</v>
      </c>
      <c r="D103" s="35"/>
      <c r="E103" s="35"/>
      <c r="F103" s="35"/>
      <c r="G103" s="35"/>
      <c r="H103" s="38"/>
      <c r="I103" s="39"/>
      <c r="K103" s="14"/>
      <c r="L103" s="14"/>
    </row>
    <row r="104" spans="1:12" s="28" customFormat="1" ht="15" x14ac:dyDescent="0.25">
      <c r="A104" s="34"/>
      <c r="B104" s="1">
        <v>40422</v>
      </c>
      <c r="C104" s="15">
        <v>692561</v>
      </c>
      <c r="D104" s="35"/>
      <c r="E104" s="35"/>
      <c r="F104" s="35"/>
      <c r="G104" s="35"/>
      <c r="H104" s="38"/>
      <c r="I104" s="39"/>
      <c r="K104" s="14"/>
      <c r="L104" s="14"/>
    </row>
    <row r="105" spans="1:12" s="28" customFormat="1" ht="15" x14ac:dyDescent="0.25">
      <c r="A105" s="34"/>
      <c r="B105" s="1">
        <v>40452</v>
      </c>
      <c r="C105" s="15">
        <v>1218357</v>
      </c>
      <c r="D105" s="35"/>
      <c r="E105" s="35"/>
      <c r="F105" s="35"/>
      <c r="G105" s="35"/>
      <c r="H105" s="38"/>
      <c r="I105" s="39"/>
      <c r="K105" s="14"/>
      <c r="L105" s="14"/>
    </row>
    <row r="106" spans="1:12" s="28" customFormat="1" ht="15" x14ac:dyDescent="0.25">
      <c r="A106" s="40"/>
      <c r="B106" s="1">
        <v>40483</v>
      </c>
      <c r="C106" s="15">
        <v>917663</v>
      </c>
      <c r="D106" s="35">
        <f t="shared" ref="D106:D125" si="18">AVERAGE(C102:C105)</f>
        <v>1029470.75</v>
      </c>
      <c r="E106" s="35">
        <f t="shared" ref="E106:E125" si="19">C106-D106</f>
        <v>-111807.75</v>
      </c>
      <c r="F106" s="35">
        <f t="shared" ref="F106:F125" si="20">ABS(E106)</f>
        <v>111807.75</v>
      </c>
      <c r="G106" s="35">
        <f t="shared" ref="G106:G125" si="21">E106^2</f>
        <v>12500972960.0625</v>
      </c>
      <c r="H106" s="38">
        <f t="shared" ref="H106:H125" si="22">F106/C106</f>
        <v>0.12183966227253359</v>
      </c>
      <c r="I106" s="39">
        <f t="shared" ref="I106:I125" si="23">E106/C106</f>
        <v>-0.12183966227253359</v>
      </c>
      <c r="K106" s="14"/>
      <c r="L106" s="14"/>
    </row>
    <row r="107" spans="1:12" s="28" customFormat="1" ht="15" x14ac:dyDescent="0.25">
      <c r="A107" s="40"/>
      <c r="B107" s="1">
        <v>40513</v>
      </c>
      <c r="C107" s="15">
        <v>352300</v>
      </c>
      <c r="D107" s="35">
        <f t="shared" si="18"/>
        <v>1022442.75</v>
      </c>
      <c r="E107" s="35">
        <f t="shared" si="19"/>
        <v>-670142.75</v>
      </c>
      <c r="F107" s="35">
        <f t="shared" si="20"/>
        <v>670142.75</v>
      </c>
      <c r="G107" s="35">
        <f t="shared" si="21"/>
        <v>449091305377.5625</v>
      </c>
      <c r="H107" s="38">
        <f t="shared" si="22"/>
        <v>1.902193443088277</v>
      </c>
      <c r="I107" s="39">
        <f t="shared" si="23"/>
        <v>-1.902193443088277</v>
      </c>
      <c r="K107" s="14"/>
      <c r="L107" s="14"/>
    </row>
    <row r="108" spans="1:12" s="28" customFormat="1" ht="15" x14ac:dyDescent="0.25">
      <c r="A108" s="40"/>
      <c r="B108" s="1">
        <v>40544</v>
      </c>
      <c r="C108" s="15">
        <v>1284054</v>
      </c>
      <c r="D108" s="35">
        <f t="shared" si="18"/>
        <v>795220.25</v>
      </c>
      <c r="E108" s="35">
        <f t="shared" si="19"/>
        <v>488833.75</v>
      </c>
      <c r="F108" s="35">
        <f t="shared" si="20"/>
        <v>488833.75</v>
      </c>
      <c r="G108" s="35">
        <f t="shared" si="21"/>
        <v>238958435139.0625</v>
      </c>
      <c r="H108" s="38">
        <f t="shared" si="22"/>
        <v>0.38069563273818702</v>
      </c>
      <c r="I108" s="39">
        <f t="shared" si="23"/>
        <v>0.38069563273818702</v>
      </c>
      <c r="K108" s="14"/>
      <c r="L108" s="14"/>
    </row>
    <row r="109" spans="1:12" s="28" customFormat="1" ht="15" x14ac:dyDescent="0.25">
      <c r="A109" s="40"/>
      <c r="B109" s="1">
        <v>40575</v>
      </c>
      <c r="C109" s="15">
        <v>972411</v>
      </c>
      <c r="D109" s="35">
        <f t="shared" si="18"/>
        <v>943093.5</v>
      </c>
      <c r="E109" s="35">
        <f t="shared" si="19"/>
        <v>29317.5</v>
      </c>
      <c r="F109" s="35">
        <f t="shared" si="20"/>
        <v>29317.5</v>
      </c>
      <c r="G109" s="35">
        <f t="shared" si="21"/>
        <v>859515806.25</v>
      </c>
      <c r="H109" s="38">
        <f t="shared" si="22"/>
        <v>3.0149288726680386E-2</v>
      </c>
      <c r="I109" s="39">
        <f t="shared" si="23"/>
        <v>3.0149288726680386E-2</v>
      </c>
      <c r="K109" s="14"/>
      <c r="L109" s="14"/>
    </row>
    <row r="110" spans="1:12" s="28" customFormat="1" ht="15" x14ac:dyDescent="0.25">
      <c r="A110" s="40"/>
      <c r="B110" s="1">
        <v>40603</v>
      </c>
      <c r="C110" s="15">
        <v>1206077</v>
      </c>
      <c r="D110" s="35">
        <f t="shared" si="18"/>
        <v>881607</v>
      </c>
      <c r="E110" s="35">
        <f t="shared" si="19"/>
        <v>324470</v>
      </c>
      <c r="F110" s="35">
        <f t="shared" si="20"/>
        <v>324470</v>
      </c>
      <c r="G110" s="35">
        <f t="shared" si="21"/>
        <v>105280780900</v>
      </c>
      <c r="H110" s="38">
        <f t="shared" si="22"/>
        <v>0.2690292576676282</v>
      </c>
      <c r="I110" s="39">
        <f t="shared" si="23"/>
        <v>0.2690292576676282</v>
      </c>
      <c r="K110" s="14"/>
      <c r="L110" s="14"/>
    </row>
    <row r="111" spans="1:12" s="28" customFormat="1" ht="15" x14ac:dyDescent="0.25">
      <c r="A111" s="40"/>
      <c r="B111" s="1">
        <v>40634</v>
      </c>
      <c r="C111" s="15">
        <v>1056456</v>
      </c>
      <c r="D111" s="35">
        <f t="shared" si="18"/>
        <v>953710.5</v>
      </c>
      <c r="E111" s="35">
        <f t="shared" si="19"/>
        <v>102745.5</v>
      </c>
      <c r="F111" s="35">
        <f t="shared" si="20"/>
        <v>102745.5</v>
      </c>
      <c r="G111" s="35">
        <f t="shared" si="21"/>
        <v>10556637770.25</v>
      </c>
      <c r="H111" s="38">
        <f t="shared" si="22"/>
        <v>9.7254878575160728E-2</v>
      </c>
      <c r="I111" s="39">
        <f t="shared" si="23"/>
        <v>9.7254878575160728E-2</v>
      </c>
      <c r="K111" s="14"/>
      <c r="L111" s="14"/>
    </row>
    <row r="112" spans="1:12" s="28" customFormat="1" ht="15" x14ac:dyDescent="0.25">
      <c r="A112" s="40"/>
      <c r="B112" s="1">
        <v>40664</v>
      </c>
      <c r="C112" s="15">
        <v>1211680</v>
      </c>
      <c r="D112" s="35">
        <f t="shared" si="18"/>
        <v>1129749.5</v>
      </c>
      <c r="E112" s="35">
        <f t="shared" si="19"/>
        <v>81930.5</v>
      </c>
      <c r="F112" s="35">
        <f t="shared" si="20"/>
        <v>81930.5</v>
      </c>
      <c r="G112" s="35">
        <f t="shared" si="21"/>
        <v>6712606830.25</v>
      </c>
      <c r="H112" s="38">
        <f t="shared" si="22"/>
        <v>6.7617275188168499E-2</v>
      </c>
      <c r="I112" s="39">
        <f t="shared" si="23"/>
        <v>6.7617275188168499E-2</v>
      </c>
      <c r="K112" s="14"/>
      <c r="L112" s="14"/>
    </row>
    <row r="113" spans="1:12" s="28" customFormat="1" ht="15" x14ac:dyDescent="0.25">
      <c r="A113" s="40"/>
      <c r="B113" s="1">
        <v>40695</v>
      </c>
      <c r="C113" s="15">
        <v>1192073</v>
      </c>
      <c r="D113" s="35">
        <f t="shared" si="18"/>
        <v>1111656</v>
      </c>
      <c r="E113" s="35">
        <f t="shared" si="19"/>
        <v>80417</v>
      </c>
      <c r="F113" s="35">
        <f t="shared" si="20"/>
        <v>80417</v>
      </c>
      <c r="G113" s="35">
        <f t="shared" si="21"/>
        <v>6466893889</v>
      </c>
      <c r="H113" s="38">
        <f t="shared" si="22"/>
        <v>6.745979482800131E-2</v>
      </c>
      <c r="I113" s="39">
        <f t="shared" si="23"/>
        <v>6.745979482800131E-2</v>
      </c>
      <c r="K113" s="14"/>
      <c r="L113" s="14"/>
    </row>
    <row r="114" spans="1:12" s="28" customFormat="1" ht="15" x14ac:dyDescent="0.25">
      <c r="A114" s="40"/>
      <c r="B114" s="1">
        <v>40725</v>
      </c>
      <c r="C114" s="15">
        <v>880271</v>
      </c>
      <c r="D114" s="35">
        <f t="shared" si="18"/>
        <v>1166571.5</v>
      </c>
      <c r="E114" s="35">
        <f t="shared" si="19"/>
        <v>-286300.5</v>
      </c>
      <c r="F114" s="35">
        <f t="shared" si="20"/>
        <v>286300.5</v>
      </c>
      <c r="G114" s="35">
        <f t="shared" si="21"/>
        <v>81967976300.25</v>
      </c>
      <c r="H114" s="38">
        <f t="shared" si="22"/>
        <v>0.32524131773056253</v>
      </c>
      <c r="I114" s="39">
        <f t="shared" si="23"/>
        <v>-0.32524131773056253</v>
      </c>
      <c r="K114" s="14"/>
      <c r="L114" s="14"/>
    </row>
    <row r="115" spans="1:12" s="28" customFormat="1" ht="15" x14ac:dyDescent="0.25">
      <c r="A115" s="40"/>
      <c r="B115" s="1">
        <v>40756</v>
      </c>
      <c r="C115" s="15">
        <v>1950547</v>
      </c>
      <c r="D115" s="35">
        <f t="shared" si="18"/>
        <v>1085120</v>
      </c>
      <c r="E115" s="35">
        <f t="shared" si="19"/>
        <v>865427</v>
      </c>
      <c r="F115" s="35">
        <f t="shared" si="20"/>
        <v>865427</v>
      </c>
      <c r="G115" s="35">
        <f t="shared" si="21"/>
        <v>748963892329</v>
      </c>
      <c r="H115" s="38">
        <f t="shared" si="22"/>
        <v>0.44368425882585755</v>
      </c>
      <c r="I115" s="39">
        <f t="shared" si="23"/>
        <v>0.44368425882585755</v>
      </c>
      <c r="K115" s="14"/>
      <c r="L115" s="14"/>
    </row>
    <row r="116" spans="1:12" s="28" customFormat="1" ht="15" x14ac:dyDescent="0.25">
      <c r="A116" s="40"/>
      <c r="B116" s="1">
        <v>40787</v>
      </c>
      <c r="C116" s="15">
        <v>1334862</v>
      </c>
      <c r="D116" s="35">
        <f t="shared" si="18"/>
        <v>1308642.75</v>
      </c>
      <c r="E116" s="35">
        <f t="shared" si="19"/>
        <v>26219.25</v>
      </c>
      <c r="F116" s="35">
        <f t="shared" si="20"/>
        <v>26219.25</v>
      </c>
      <c r="G116" s="35">
        <f t="shared" si="21"/>
        <v>687449070.5625</v>
      </c>
      <c r="H116" s="38">
        <f t="shared" si="22"/>
        <v>1.9641918040966034E-2</v>
      </c>
      <c r="I116" s="39">
        <f t="shared" si="23"/>
        <v>1.9641918040966034E-2</v>
      </c>
      <c r="K116" s="14"/>
      <c r="L116" s="14"/>
    </row>
    <row r="117" spans="1:12" s="28" customFormat="1" ht="15" x14ac:dyDescent="0.25">
      <c r="A117" s="40"/>
      <c r="B117" s="1">
        <v>40817</v>
      </c>
      <c r="C117" s="15">
        <v>1843640</v>
      </c>
      <c r="D117" s="35">
        <f t="shared" si="18"/>
        <v>1339438.25</v>
      </c>
      <c r="E117" s="35">
        <f t="shared" si="19"/>
        <v>504201.75</v>
      </c>
      <c r="F117" s="35">
        <f t="shared" si="20"/>
        <v>504201.75</v>
      </c>
      <c r="G117" s="35">
        <f t="shared" si="21"/>
        <v>254219404703.0625</v>
      </c>
      <c r="H117" s="38">
        <f t="shared" si="22"/>
        <v>0.27348167212687946</v>
      </c>
      <c r="I117" s="39">
        <f t="shared" si="23"/>
        <v>0.27348167212687946</v>
      </c>
      <c r="K117" s="14"/>
      <c r="L117" s="14"/>
    </row>
    <row r="118" spans="1:12" s="28" customFormat="1" ht="15" x14ac:dyDescent="0.25">
      <c r="A118" s="40"/>
      <c r="B118" s="1">
        <v>40848</v>
      </c>
      <c r="C118" s="15">
        <v>1081329</v>
      </c>
      <c r="D118" s="35">
        <f t="shared" si="18"/>
        <v>1502330</v>
      </c>
      <c r="E118" s="35">
        <f t="shared" si="19"/>
        <v>-421001</v>
      </c>
      <c r="F118" s="35">
        <f t="shared" si="20"/>
        <v>421001</v>
      </c>
      <c r="G118" s="35">
        <f t="shared" si="21"/>
        <v>177241842001</v>
      </c>
      <c r="H118" s="38">
        <f t="shared" si="22"/>
        <v>0.38933664037494603</v>
      </c>
      <c r="I118" s="39">
        <f t="shared" si="23"/>
        <v>-0.38933664037494603</v>
      </c>
      <c r="K118" s="14"/>
      <c r="L118" s="14"/>
    </row>
    <row r="119" spans="1:12" s="28" customFormat="1" ht="15" x14ac:dyDescent="0.25">
      <c r="A119" s="40"/>
      <c r="B119" s="1">
        <v>40878</v>
      </c>
      <c r="C119" s="15">
        <v>815774</v>
      </c>
      <c r="D119" s="35">
        <f t="shared" si="18"/>
        <v>1552594.5</v>
      </c>
      <c r="E119" s="35">
        <f t="shared" si="19"/>
        <v>-736820.5</v>
      </c>
      <c r="F119" s="35">
        <f t="shared" si="20"/>
        <v>736820.5</v>
      </c>
      <c r="G119" s="35">
        <f t="shared" si="21"/>
        <v>542904449220.25</v>
      </c>
      <c r="H119" s="38">
        <f t="shared" si="22"/>
        <v>0.90321645455726707</v>
      </c>
      <c r="I119" s="39">
        <f t="shared" si="23"/>
        <v>-0.90321645455726707</v>
      </c>
      <c r="K119" s="14"/>
      <c r="L119" s="14"/>
    </row>
    <row r="120" spans="1:12" s="28" customFormat="1" ht="15" x14ac:dyDescent="0.25">
      <c r="A120" s="40"/>
      <c r="B120" s="1">
        <v>40909</v>
      </c>
      <c r="C120" s="15">
        <v>957896</v>
      </c>
      <c r="D120" s="35">
        <f t="shared" si="18"/>
        <v>1268901.25</v>
      </c>
      <c r="E120" s="35">
        <f t="shared" si="19"/>
        <v>-311005.25</v>
      </c>
      <c r="F120" s="35">
        <f t="shared" si="20"/>
        <v>311005.25</v>
      </c>
      <c r="G120" s="35">
        <f t="shared" si="21"/>
        <v>96724265527.5625</v>
      </c>
      <c r="H120" s="38">
        <f t="shared" si="22"/>
        <v>0.32467538229619919</v>
      </c>
      <c r="I120" s="39">
        <f t="shared" si="23"/>
        <v>-0.32467538229619919</v>
      </c>
      <c r="K120" s="14"/>
      <c r="L120" s="14"/>
    </row>
    <row r="121" spans="1:12" s="28" customFormat="1" ht="15" x14ac:dyDescent="0.25">
      <c r="A121" s="40"/>
      <c r="B121" s="1">
        <v>40940</v>
      </c>
      <c r="C121" s="15">
        <v>991374</v>
      </c>
      <c r="D121" s="35">
        <f t="shared" si="18"/>
        <v>1174659.75</v>
      </c>
      <c r="E121" s="35">
        <f t="shared" si="19"/>
        <v>-183285.75</v>
      </c>
      <c r="F121" s="35">
        <f t="shared" si="20"/>
        <v>183285.75</v>
      </c>
      <c r="G121" s="35">
        <f t="shared" si="21"/>
        <v>33593666153.0625</v>
      </c>
      <c r="H121" s="38">
        <f t="shared" si="22"/>
        <v>0.18488052944700992</v>
      </c>
      <c r="I121" s="39">
        <f t="shared" si="23"/>
        <v>-0.18488052944700992</v>
      </c>
      <c r="K121" s="14"/>
      <c r="L121" s="14"/>
    </row>
    <row r="122" spans="1:12" s="28" customFormat="1" ht="15" x14ac:dyDescent="0.25">
      <c r="A122" s="40"/>
      <c r="B122" s="1">
        <v>40969</v>
      </c>
      <c r="C122" s="15">
        <v>1122492</v>
      </c>
      <c r="D122" s="35">
        <f t="shared" si="18"/>
        <v>961593.25</v>
      </c>
      <c r="E122" s="35">
        <f t="shared" si="19"/>
        <v>160898.75</v>
      </c>
      <c r="F122" s="35">
        <f t="shared" si="20"/>
        <v>160898.75</v>
      </c>
      <c r="G122" s="35">
        <f t="shared" si="21"/>
        <v>25888407751.5625</v>
      </c>
      <c r="H122" s="38">
        <f t="shared" si="22"/>
        <v>0.14334066523413974</v>
      </c>
      <c r="I122" s="39">
        <f t="shared" si="23"/>
        <v>0.14334066523413974</v>
      </c>
      <c r="K122" s="14"/>
      <c r="L122" s="14"/>
    </row>
    <row r="123" spans="1:12" s="28" customFormat="1" ht="15" x14ac:dyDescent="0.25">
      <c r="A123" s="40"/>
      <c r="B123" s="1">
        <v>41000</v>
      </c>
      <c r="C123" s="15">
        <v>1090146</v>
      </c>
      <c r="D123" s="35">
        <f t="shared" si="18"/>
        <v>971884</v>
      </c>
      <c r="E123" s="35">
        <f t="shared" si="19"/>
        <v>118262</v>
      </c>
      <c r="F123" s="35">
        <f t="shared" si="20"/>
        <v>118262</v>
      </c>
      <c r="G123" s="35">
        <f t="shared" si="21"/>
        <v>13985900644</v>
      </c>
      <c r="H123" s="38">
        <f t="shared" si="22"/>
        <v>0.10848271699387055</v>
      </c>
      <c r="I123" s="39">
        <f t="shared" si="23"/>
        <v>0.10848271699387055</v>
      </c>
      <c r="K123" s="14"/>
      <c r="L123" s="14"/>
    </row>
    <row r="124" spans="1:12" s="28" customFormat="1" ht="15" x14ac:dyDescent="0.25">
      <c r="A124" s="40"/>
      <c r="B124" s="1">
        <v>41030</v>
      </c>
      <c r="C124" s="15">
        <v>947611</v>
      </c>
      <c r="D124" s="35">
        <f t="shared" si="18"/>
        <v>1040477</v>
      </c>
      <c r="E124" s="35">
        <f t="shared" si="19"/>
        <v>-92866</v>
      </c>
      <c r="F124" s="35">
        <f t="shared" si="20"/>
        <v>92866</v>
      </c>
      <c r="G124" s="35">
        <f t="shared" si="21"/>
        <v>8624093956</v>
      </c>
      <c r="H124" s="38">
        <f t="shared" si="22"/>
        <v>9.8000128744811954E-2</v>
      </c>
      <c r="I124" s="39">
        <f t="shared" si="23"/>
        <v>-9.8000128744811954E-2</v>
      </c>
      <c r="K124" s="14"/>
      <c r="L124" s="14"/>
    </row>
    <row r="125" spans="1:12" s="28" customFormat="1" ht="15.75" thickBot="1" x14ac:dyDescent="0.3">
      <c r="A125" s="46"/>
      <c r="B125" s="1">
        <v>41061</v>
      </c>
      <c r="C125" s="15">
        <v>972620</v>
      </c>
      <c r="D125" s="35">
        <f t="shared" si="18"/>
        <v>1037905.75</v>
      </c>
      <c r="E125" s="35">
        <f t="shared" si="19"/>
        <v>-65285.75</v>
      </c>
      <c r="F125" s="35">
        <f t="shared" si="20"/>
        <v>65285.75</v>
      </c>
      <c r="G125" s="35">
        <f t="shared" si="21"/>
        <v>4262229153.0625</v>
      </c>
      <c r="H125" s="38">
        <f t="shared" si="22"/>
        <v>6.7123594003824727E-2</v>
      </c>
      <c r="I125" s="39">
        <f t="shared" si="23"/>
        <v>-6.7123594003824727E-2</v>
      </c>
      <c r="K125" s="14"/>
      <c r="L125" s="14"/>
    </row>
    <row r="126" spans="1:12" s="28" customFormat="1" ht="13.5" thickBot="1" x14ac:dyDescent="0.25">
      <c r="A126" s="42"/>
      <c r="B126" s="50"/>
      <c r="C126" s="51"/>
      <c r="D126" s="52">
        <f>AVERAGE(C122:C125)</f>
        <v>1033217.25</v>
      </c>
      <c r="E126" s="35"/>
      <c r="F126" s="74">
        <f>AVERAGE(F106:F125)</f>
        <v>283061.91249999998</v>
      </c>
      <c r="G126" s="55">
        <f t="shared" ref="G126:H126" si="24">AVERAGE(G106:G125)</f>
        <v>140974536274.09064</v>
      </c>
      <c r="H126" s="55">
        <f t="shared" si="24"/>
        <v>0.31086722557304852</v>
      </c>
      <c r="I126" s="56">
        <f>AVERAGE(I106:I125)</f>
        <v>-0.12078348967849464</v>
      </c>
      <c r="K126" s="14"/>
      <c r="L126" s="14"/>
    </row>
    <row r="131" spans="1:12" s="28" customFormat="1" ht="18" x14ac:dyDescent="0.25">
      <c r="A131" s="2" t="s">
        <v>36</v>
      </c>
      <c r="B131" s="14"/>
      <c r="C131" s="14"/>
      <c r="K131" s="14"/>
      <c r="L131" s="14"/>
    </row>
    <row r="132" spans="1:12" s="28" customFormat="1" ht="13.5" thickBot="1" x14ac:dyDescent="0.25">
      <c r="A132" s="14"/>
      <c r="B132" s="14"/>
      <c r="C132" s="14"/>
      <c r="D132" s="29"/>
      <c r="K132" s="14"/>
      <c r="L132" s="14"/>
    </row>
    <row r="133" spans="1:12" s="28" customFormat="1" ht="27" customHeight="1" thickBot="1" x14ac:dyDescent="0.25">
      <c r="A133" s="7" t="s">
        <v>2</v>
      </c>
      <c r="B133" s="30" t="s">
        <v>3</v>
      </c>
      <c r="C133" s="30"/>
      <c r="D133" s="31"/>
      <c r="E133" s="32" t="s">
        <v>17</v>
      </c>
      <c r="F133" s="31" t="s">
        <v>18</v>
      </c>
      <c r="G133" s="31" t="s">
        <v>19</v>
      </c>
      <c r="H133" s="31" t="s">
        <v>20</v>
      </c>
      <c r="I133" s="33" t="s">
        <v>21</v>
      </c>
      <c r="K133" s="14"/>
      <c r="L133" s="14"/>
    </row>
    <row r="134" spans="1:12" s="28" customFormat="1" ht="15" x14ac:dyDescent="0.25">
      <c r="A134" s="69"/>
      <c r="B134" s="1">
        <v>40360</v>
      </c>
      <c r="C134" s="15">
        <v>945775</v>
      </c>
      <c r="D134" s="35"/>
      <c r="E134" s="36"/>
      <c r="F134" s="36"/>
      <c r="G134" s="36"/>
      <c r="H134" s="36"/>
      <c r="I134" s="37"/>
      <c r="K134" s="14"/>
      <c r="L134" s="14"/>
    </row>
    <row r="135" spans="1:12" s="28" customFormat="1" ht="15" x14ac:dyDescent="0.25">
      <c r="A135" s="34"/>
      <c r="B135" s="1">
        <v>40391</v>
      </c>
      <c r="C135" s="15">
        <v>1261190</v>
      </c>
      <c r="D135" s="35"/>
      <c r="E135" s="35"/>
      <c r="F135" s="35"/>
      <c r="G135" s="35"/>
      <c r="H135" s="38"/>
      <c r="I135" s="39"/>
      <c r="K135" s="14"/>
      <c r="L135" s="14"/>
    </row>
    <row r="136" spans="1:12" s="28" customFormat="1" ht="15" x14ac:dyDescent="0.25">
      <c r="A136" s="34"/>
      <c r="B136" s="1">
        <v>40422</v>
      </c>
      <c r="C136" s="15">
        <v>692561</v>
      </c>
      <c r="D136" s="35"/>
      <c r="E136" s="35"/>
      <c r="F136" s="35"/>
      <c r="G136" s="35"/>
      <c r="H136" s="38"/>
      <c r="I136" s="39"/>
      <c r="K136" s="14"/>
      <c r="L136" s="14"/>
    </row>
    <row r="137" spans="1:12" s="28" customFormat="1" ht="15" x14ac:dyDescent="0.25">
      <c r="A137" s="34"/>
      <c r="B137" s="1">
        <v>40452</v>
      </c>
      <c r="C137" s="15">
        <v>1218357</v>
      </c>
      <c r="D137" s="35"/>
      <c r="E137" s="35"/>
      <c r="F137" s="35"/>
      <c r="G137" s="35"/>
      <c r="H137" s="38"/>
      <c r="I137" s="39"/>
      <c r="K137" s="14"/>
      <c r="L137" s="14"/>
    </row>
    <row r="138" spans="1:12" s="28" customFormat="1" ht="15" x14ac:dyDescent="0.25">
      <c r="A138" s="40"/>
      <c r="B138" s="1">
        <v>40483</v>
      </c>
      <c r="C138" s="15">
        <v>917663</v>
      </c>
      <c r="D138" s="35"/>
      <c r="E138" s="35"/>
      <c r="F138" s="35"/>
      <c r="G138" s="35"/>
      <c r="H138" s="38"/>
      <c r="I138" s="39"/>
      <c r="K138" s="14"/>
      <c r="L138" s="14"/>
    </row>
    <row r="139" spans="1:12" s="28" customFormat="1" ht="15" x14ac:dyDescent="0.25">
      <c r="A139" s="40"/>
      <c r="B139" s="1">
        <v>40513</v>
      </c>
      <c r="C139" s="15">
        <v>352300</v>
      </c>
      <c r="D139" s="35">
        <f t="shared" ref="D139:D157" si="25">AVERAGE(C134:C138)</f>
        <v>1007109.2</v>
      </c>
      <c r="E139" s="35">
        <f t="shared" ref="E139:E157" si="26">C139-D139</f>
        <v>-654809.19999999995</v>
      </c>
      <c r="F139" s="35">
        <f t="shared" ref="F139:F157" si="27">ABS(E139)</f>
        <v>654809.19999999995</v>
      </c>
      <c r="G139" s="35">
        <f t="shared" ref="G139:G157" si="28">E139^2</f>
        <v>428775088404.63995</v>
      </c>
      <c r="H139" s="38">
        <f t="shared" ref="H139:H157" si="29">F139/C139</f>
        <v>1.8586693159239283</v>
      </c>
      <c r="I139" s="39">
        <f t="shared" ref="I139:I157" si="30">E139/C139</f>
        <v>-1.8586693159239283</v>
      </c>
      <c r="K139" s="14"/>
      <c r="L139" s="14"/>
    </row>
    <row r="140" spans="1:12" s="28" customFormat="1" ht="15" x14ac:dyDescent="0.25">
      <c r="A140" s="40"/>
      <c r="B140" s="1">
        <v>40544</v>
      </c>
      <c r="C140" s="15">
        <v>1284054</v>
      </c>
      <c r="D140" s="35">
        <f t="shared" si="25"/>
        <v>888414.2</v>
      </c>
      <c r="E140" s="35">
        <f t="shared" si="26"/>
        <v>395639.80000000005</v>
      </c>
      <c r="F140" s="35">
        <f t="shared" si="27"/>
        <v>395639.80000000005</v>
      </c>
      <c r="G140" s="35">
        <f t="shared" si="28"/>
        <v>156530851344.04004</v>
      </c>
      <c r="H140" s="38">
        <f t="shared" si="29"/>
        <v>0.30811772713608621</v>
      </c>
      <c r="I140" s="39">
        <f t="shared" si="30"/>
        <v>0.30811772713608621</v>
      </c>
      <c r="K140" s="14"/>
      <c r="L140" s="14"/>
    </row>
    <row r="141" spans="1:12" s="28" customFormat="1" ht="15" x14ac:dyDescent="0.25">
      <c r="A141" s="40"/>
      <c r="B141" s="1">
        <v>40575</v>
      </c>
      <c r="C141" s="15">
        <v>972411</v>
      </c>
      <c r="D141" s="35">
        <f t="shared" si="25"/>
        <v>892987</v>
      </c>
      <c r="E141" s="35">
        <f t="shared" si="26"/>
        <v>79424</v>
      </c>
      <c r="F141" s="35">
        <f t="shared" si="27"/>
        <v>79424</v>
      </c>
      <c r="G141" s="35">
        <f t="shared" si="28"/>
        <v>6308171776</v>
      </c>
      <c r="H141" s="38">
        <f t="shared" si="29"/>
        <v>8.1677397725858719E-2</v>
      </c>
      <c r="I141" s="39">
        <f t="shared" si="30"/>
        <v>8.1677397725858719E-2</v>
      </c>
      <c r="K141" s="14"/>
      <c r="L141" s="14"/>
    </row>
    <row r="142" spans="1:12" s="28" customFormat="1" ht="15" x14ac:dyDescent="0.25">
      <c r="A142" s="40"/>
      <c r="B142" s="1">
        <v>40603</v>
      </c>
      <c r="C142" s="15">
        <v>1206077</v>
      </c>
      <c r="D142" s="35">
        <f t="shared" si="25"/>
        <v>948957</v>
      </c>
      <c r="E142" s="35">
        <f t="shared" si="26"/>
        <v>257120</v>
      </c>
      <c r="F142" s="35">
        <f t="shared" si="27"/>
        <v>257120</v>
      </c>
      <c r="G142" s="35">
        <f t="shared" si="28"/>
        <v>66110694400</v>
      </c>
      <c r="H142" s="38">
        <f t="shared" si="29"/>
        <v>0.21318705190464621</v>
      </c>
      <c r="I142" s="39">
        <f t="shared" si="30"/>
        <v>0.21318705190464621</v>
      </c>
      <c r="K142" s="14"/>
      <c r="L142" s="14"/>
    </row>
    <row r="143" spans="1:12" s="28" customFormat="1" ht="15" x14ac:dyDescent="0.25">
      <c r="A143" s="40"/>
      <c r="B143" s="1">
        <v>40634</v>
      </c>
      <c r="C143" s="15">
        <v>1056456</v>
      </c>
      <c r="D143" s="35">
        <f t="shared" si="25"/>
        <v>946501</v>
      </c>
      <c r="E143" s="35">
        <f t="shared" si="26"/>
        <v>109955</v>
      </c>
      <c r="F143" s="35">
        <f t="shared" si="27"/>
        <v>109955</v>
      </c>
      <c r="G143" s="35">
        <f t="shared" si="28"/>
        <v>12090102025</v>
      </c>
      <c r="H143" s="38">
        <f t="shared" si="29"/>
        <v>0.10407910977835329</v>
      </c>
      <c r="I143" s="39">
        <f t="shared" si="30"/>
        <v>0.10407910977835329</v>
      </c>
      <c r="K143" s="14"/>
      <c r="L143" s="14"/>
    </row>
    <row r="144" spans="1:12" s="28" customFormat="1" ht="15" x14ac:dyDescent="0.25">
      <c r="A144" s="40"/>
      <c r="B144" s="1">
        <v>40664</v>
      </c>
      <c r="C144" s="15">
        <v>1211680</v>
      </c>
      <c r="D144" s="35">
        <f t="shared" si="25"/>
        <v>974259.6</v>
      </c>
      <c r="E144" s="35">
        <f t="shared" si="26"/>
        <v>237420.40000000002</v>
      </c>
      <c r="F144" s="35">
        <f t="shared" si="27"/>
        <v>237420.40000000002</v>
      </c>
      <c r="G144" s="35">
        <f t="shared" si="28"/>
        <v>56368446336.160011</v>
      </c>
      <c r="H144" s="38">
        <f t="shared" si="29"/>
        <v>0.19594315330780407</v>
      </c>
      <c r="I144" s="39">
        <f t="shared" si="30"/>
        <v>0.19594315330780407</v>
      </c>
      <c r="K144" s="14"/>
      <c r="L144" s="14"/>
    </row>
    <row r="145" spans="1:12" s="28" customFormat="1" ht="15" x14ac:dyDescent="0.25">
      <c r="A145" s="40"/>
      <c r="B145" s="1">
        <v>40695</v>
      </c>
      <c r="C145" s="15">
        <v>1192073</v>
      </c>
      <c r="D145" s="35">
        <f t="shared" si="25"/>
        <v>1146135.6000000001</v>
      </c>
      <c r="E145" s="35">
        <f t="shared" si="26"/>
        <v>45937.399999999907</v>
      </c>
      <c r="F145" s="35">
        <f t="shared" si="27"/>
        <v>45937.399999999907</v>
      </c>
      <c r="G145" s="35">
        <f t="shared" si="28"/>
        <v>2110244718.7599914</v>
      </c>
      <c r="H145" s="38">
        <f t="shared" si="29"/>
        <v>3.85357272583138E-2</v>
      </c>
      <c r="I145" s="39">
        <f t="shared" si="30"/>
        <v>3.85357272583138E-2</v>
      </c>
      <c r="K145" s="14"/>
      <c r="L145" s="14"/>
    </row>
    <row r="146" spans="1:12" s="28" customFormat="1" ht="15" x14ac:dyDescent="0.25">
      <c r="A146" s="40"/>
      <c r="B146" s="1">
        <v>40725</v>
      </c>
      <c r="C146" s="15">
        <v>880271</v>
      </c>
      <c r="D146" s="35">
        <f t="shared" si="25"/>
        <v>1127739.3999999999</v>
      </c>
      <c r="E146" s="35">
        <f t="shared" si="26"/>
        <v>-247468.39999999991</v>
      </c>
      <c r="F146" s="35">
        <f t="shared" si="27"/>
        <v>247468.39999999991</v>
      </c>
      <c r="G146" s="35">
        <f t="shared" si="28"/>
        <v>61240608998.559952</v>
      </c>
      <c r="H146" s="38">
        <f t="shared" si="29"/>
        <v>0.28112751641255923</v>
      </c>
      <c r="I146" s="39">
        <f t="shared" si="30"/>
        <v>-0.28112751641255923</v>
      </c>
      <c r="K146" s="14"/>
      <c r="L146" s="14"/>
    </row>
    <row r="147" spans="1:12" s="28" customFormat="1" ht="15" x14ac:dyDescent="0.25">
      <c r="A147" s="40"/>
      <c r="B147" s="1">
        <v>40756</v>
      </c>
      <c r="C147" s="15">
        <v>1950547</v>
      </c>
      <c r="D147" s="35">
        <f t="shared" si="25"/>
        <v>1109311.3999999999</v>
      </c>
      <c r="E147" s="35">
        <f t="shared" si="26"/>
        <v>841235.60000000009</v>
      </c>
      <c r="F147" s="35">
        <f t="shared" si="27"/>
        <v>841235.60000000009</v>
      </c>
      <c r="G147" s="35">
        <f t="shared" si="28"/>
        <v>707677334707.36011</v>
      </c>
      <c r="H147" s="38">
        <f t="shared" si="29"/>
        <v>0.43128189169499637</v>
      </c>
      <c r="I147" s="39">
        <f t="shared" si="30"/>
        <v>0.43128189169499637</v>
      </c>
      <c r="K147" s="14"/>
      <c r="L147" s="14"/>
    </row>
    <row r="148" spans="1:12" s="28" customFormat="1" ht="15" x14ac:dyDescent="0.25">
      <c r="A148" s="40"/>
      <c r="B148" s="1">
        <v>40787</v>
      </c>
      <c r="C148" s="15">
        <v>1334862</v>
      </c>
      <c r="D148" s="35">
        <f t="shared" si="25"/>
        <v>1258205.3999999999</v>
      </c>
      <c r="E148" s="35">
        <f t="shared" si="26"/>
        <v>76656.600000000093</v>
      </c>
      <c r="F148" s="35">
        <f t="shared" si="27"/>
        <v>76656.600000000093</v>
      </c>
      <c r="G148" s="35">
        <f t="shared" si="28"/>
        <v>5876234323.5600147</v>
      </c>
      <c r="H148" s="38">
        <f t="shared" si="29"/>
        <v>5.7426610391186572E-2</v>
      </c>
      <c r="I148" s="39">
        <f t="shared" si="30"/>
        <v>5.7426610391186572E-2</v>
      </c>
      <c r="K148" s="14"/>
      <c r="L148" s="14"/>
    </row>
    <row r="149" spans="1:12" s="28" customFormat="1" ht="15" x14ac:dyDescent="0.25">
      <c r="A149" s="40"/>
      <c r="B149" s="1">
        <v>40817</v>
      </c>
      <c r="C149" s="15">
        <v>1843640</v>
      </c>
      <c r="D149" s="35">
        <f t="shared" si="25"/>
        <v>1313886.6000000001</v>
      </c>
      <c r="E149" s="35">
        <f t="shared" si="26"/>
        <v>529753.39999999991</v>
      </c>
      <c r="F149" s="35">
        <f t="shared" si="27"/>
        <v>529753.39999999991</v>
      </c>
      <c r="G149" s="35">
        <f t="shared" si="28"/>
        <v>280638664811.55988</v>
      </c>
      <c r="H149" s="38">
        <f t="shared" si="29"/>
        <v>0.28734102102362713</v>
      </c>
      <c r="I149" s="39">
        <f t="shared" si="30"/>
        <v>0.28734102102362713</v>
      </c>
      <c r="K149" s="14"/>
      <c r="L149" s="14"/>
    </row>
    <row r="150" spans="1:12" s="28" customFormat="1" ht="15" x14ac:dyDescent="0.25">
      <c r="A150" s="40"/>
      <c r="B150" s="1">
        <v>40848</v>
      </c>
      <c r="C150" s="15">
        <v>1081329</v>
      </c>
      <c r="D150" s="35">
        <f t="shared" si="25"/>
        <v>1440278.6</v>
      </c>
      <c r="E150" s="35">
        <f t="shared" si="26"/>
        <v>-358949.60000000009</v>
      </c>
      <c r="F150" s="35">
        <f t="shared" si="27"/>
        <v>358949.60000000009</v>
      </c>
      <c r="G150" s="35">
        <f t="shared" si="28"/>
        <v>128844815340.16006</v>
      </c>
      <c r="H150" s="38">
        <f t="shared" si="29"/>
        <v>0.33195225504911097</v>
      </c>
      <c r="I150" s="39">
        <f t="shared" si="30"/>
        <v>-0.33195225504911097</v>
      </c>
      <c r="K150" s="14"/>
      <c r="L150" s="14"/>
    </row>
    <row r="151" spans="1:12" s="28" customFormat="1" ht="15" x14ac:dyDescent="0.25">
      <c r="A151" s="40"/>
      <c r="B151" s="1">
        <v>40878</v>
      </c>
      <c r="C151" s="15">
        <v>815774</v>
      </c>
      <c r="D151" s="35">
        <f t="shared" si="25"/>
        <v>1418129.8</v>
      </c>
      <c r="E151" s="35">
        <f t="shared" si="26"/>
        <v>-602355.80000000005</v>
      </c>
      <c r="F151" s="35">
        <f t="shared" si="27"/>
        <v>602355.80000000005</v>
      </c>
      <c r="G151" s="35">
        <f t="shared" si="28"/>
        <v>362832509793.64008</v>
      </c>
      <c r="H151" s="38">
        <f t="shared" si="29"/>
        <v>0.73838563131455537</v>
      </c>
      <c r="I151" s="39">
        <f t="shared" si="30"/>
        <v>-0.73838563131455537</v>
      </c>
      <c r="K151" s="14"/>
      <c r="L151" s="14"/>
    </row>
    <row r="152" spans="1:12" s="28" customFormat="1" ht="15" x14ac:dyDescent="0.25">
      <c r="A152" s="40"/>
      <c r="B152" s="1">
        <v>40909</v>
      </c>
      <c r="C152" s="15">
        <v>957896</v>
      </c>
      <c r="D152" s="35">
        <f t="shared" si="25"/>
        <v>1405230.4</v>
      </c>
      <c r="E152" s="35">
        <f t="shared" si="26"/>
        <v>-447334.39999999991</v>
      </c>
      <c r="F152" s="35">
        <f t="shared" si="27"/>
        <v>447334.39999999991</v>
      </c>
      <c r="G152" s="35">
        <f t="shared" si="28"/>
        <v>200108065423.35992</v>
      </c>
      <c r="H152" s="38">
        <f t="shared" si="29"/>
        <v>0.46699683472944858</v>
      </c>
      <c r="I152" s="39">
        <f t="shared" si="30"/>
        <v>-0.46699683472944858</v>
      </c>
      <c r="K152" s="14"/>
      <c r="L152" s="14"/>
    </row>
    <row r="153" spans="1:12" s="28" customFormat="1" ht="15" x14ac:dyDescent="0.25">
      <c r="A153" s="40"/>
      <c r="B153" s="1">
        <v>40940</v>
      </c>
      <c r="C153" s="15">
        <v>991374</v>
      </c>
      <c r="D153" s="35">
        <f t="shared" si="25"/>
        <v>1206700.2</v>
      </c>
      <c r="E153" s="35">
        <f t="shared" si="26"/>
        <v>-215326.19999999995</v>
      </c>
      <c r="F153" s="35">
        <f t="shared" si="27"/>
        <v>215326.19999999995</v>
      </c>
      <c r="G153" s="35">
        <f t="shared" si="28"/>
        <v>46365372406.43998</v>
      </c>
      <c r="H153" s="38">
        <f t="shared" si="29"/>
        <v>0.21719976517439427</v>
      </c>
      <c r="I153" s="39">
        <f t="shared" si="30"/>
        <v>-0.21719976517439427</v>
      </c>
      <c r="K153" s="14"/>
      <c r="L153" s="14"/>
    </row>
    <row r="154" spans="1:12" s="28" customFormat="1" ht="15" x14ac:dyDescent="0.25">
      <c r="A154" s="40"/>
      <c r="B154" s="1">
        <v>40969</v>
      </c>
      <c r="C154" s="15">
        <v>1122492</v>
      </c>
      <c r="D154" s="35">
        <f t="shared" si="25"/>
        <v>1138002.6000000001</v>
      </c>
      <c r="E154" s="35">
        <f t="shared" si="26"/>
        <v>-15510.600000000093</v>
      </c>
      <c r="F154" s="35">
        <f t="shared" si="27"/>
        <v>15510.600000000093</v>
      </c>
      <c r="G154" s="35">
        <f t="shared" si="28"/>
        <v>240578712.36000288</v>
      </c>
      <c r="H154" s="38">
        <f t="shared" si="29"/>
        <v>1.3818004939010784E-2</v>
      </c>
      <c r="I154" s="39">
        <f t="shared" si="30"/>
        <v>-1.3818004939010784E-2</v>
      </c>
      <c r="K154" s="14"/>
      <c r="L154" s="14"/>
    </row>
    <row r="155" spans="1:12" s="28" customFormat="1" ht="15" x14ac:dyDescent="0.25">
      <c r="A155" s="40"/>
      <c r="B155" s="1">
        <v>41000</v>
      </c>
      <c r="C155" s="15">
        <v>1090146</v>
      </c>
      <c r="D155" s="35">
        <f t="shared" si="25"/>
        <v>993773</v>
      </c>
      <c r="E155" s="35">
        <f t="shared" si="26"/>
        <v>96373</v>
      </c>
      <c r="F155" s="35">
        <f t="shared" si="27"/>
        <v>96373</v>
      </c>
      <c r="G155" s="35">
        <f t="shared" si="28"/>
        <v>9287755129</v>
      </c>
      <c r="H155" s="38">
        <f t="shared" si="29"/>
        <v>8.8403755093354464E-2</v>
      </c>
      <c r="I155" s="39">
        <f t="shared" si="30"/>
        <v>8.8403755093354464E-2</v>
      </c>
      <c r="K155" s="14"/>
      <c r="L155" s="14"/>
    </row>
    <row r="156" spans="1:12" s="28" customFormat="1" ht="15" x14ac:dyDescent="0.25">
      <c r="A156" s="40"/>
      <c r="B156" s="1">
        <v>41030</v>
      </c>
      <c r="C156" s="15">
        <v>947611</v>
      </c>
      <c r="D156" s="35">
        <f t="shared" si="25"/>
        <v>995536.4</v>
      </c>
      <c r="E156" s="35">
        <f t="shared" si="26"/>
        <v>-47925.400000000023</v>
      </c>
      <c r="F156" s="35">
        <f t="shared" si="27"/>
        <v>47925.400000000023</v>
      </c>
      <c r="G156" s="35">
        <f t="shared" si="28"/>
        <v>2296843965.1600022</v>
      </c>
      <c r="H156" s="38">
        <f t="shared" si="29"/>
        <v>5.0574972219613344E-2</v>
      </c>
      <c r="I156" s="39">
        <f t="shared" si="30"/>
        <v>-5.0574972219613344E-2</v>
      </c>
      <c r="K156" s="14"/>
      <c r="L156" s="14"/>
    </row>
    <row r="157" spans="1:12" s="28" customFormat="1" ht="15.75" thickBot="1" x14ac:dyDescent="0.3">
      <c r="A157" s="46"/>
      <c r="B157" s="1">
        <v>41061</v>
      </c>
      <c r="C157" s="15">
        <v>972620</v>
      </c>
      <c r="D157" s="35">
        <f t="shared" si="25"/>
        <v>1021903.8</v>
      </c>
      <c r="E157" s="35">
        <f t="shared" si="26"/>
        <v>-49283.800000000047</v>
      </c>
      <c r="F157" s="35">
        <f t="shared" si="27"/>
        <v>49283.800000000047</v>
      </c>
      <c r="G157" s="35">
        <f t="shared" si="28"/>
        <v>2428892942.4400048</v>
      </c>
      <c r="H157" s="38">
        <f t="shared" si="29"/>
        <v>5.0671176821369131E-2</v>
      </c>
      <c r="I157" s="39">
        <f t="shared" si="30"/>
        <v>-5.0671176821369131E-2</v>
      </c>
      <c r="K157" s="14"/>
      <c r="L157" s="14"/>
    </row>
    <row r="158" spans="1:12" ht="13.5" thickBot="1" x14ac:dyDescent="0.25">
      <c r="A158" s="42"/>
      <c r="B158" s="50"/>
      <c r="C158" s="51"/>
      <c r="D158" s="52">
        <f>AVERAGE(C153:C157)</f>
        <v>1024848.6</v>
      </c>
      <c r="E158" s="35"/>
      <c r="F158" s="53">
        <f>AVERAGE(F135:F157)</f>
        <v>279393.61052631581</v>
      </c>
      <c r="G158" s="54">
        <f>AVERAGE(G135:G157)</f>
        <v>133480593450.43156</v>
      </c>
      <c r="H158" s="55">
        <f>AVERAGE(H135:H157)</f>
        <v>0.3060731009420114</v>
      </c>
      <c r="I158" s="56">
        <f>AVERAGE(I135:I157)</f>
        <v>-0.11596852775104016</v>
      </c>
    </row>
    <row r="161" spans="1:12" ht="27" customHeight="1" x14ac:dyDescent="0.2">
      <c r="B161" s="130" t="s">
        <v>59</v>
      </c>
      <c r="C161" s="131"/>
      <c r="D161" s="132"/>
      <c r="E161" s="96"/>
      <c r="F161" s="96" t="s">
        <v>18</v>
      </c>
      <c r="G161" s="96" t="s">
        <v>19</v>
      </c>
      <c r="H161" s="96" t="s">
        <v>20</v>
      </c>
      <c r="I161" s="96" t="s">
        <v>21</v>
      </c>
    </row>
    <row r="162" spans="1:12" s="28" customFormat="1" x14ac:dyDescent="0.2">
      <c r="B162" s="126" t="s">
        <v>28</v>
      </c>
      <c r="C162" s="126"/>
      <c r="D162" s="126"/>
      <c r="E162" s="106">
        <v>972620</v>
      </c>
      <c r="F162" s="106">
        <v>352975.08695652173</v>
      </c>
      <c r="G162" s="106">
        <v>207341841157.52173</v>
      </c>
      <c r="H162" s="107">
        <v>0.35376356660955599</v>
      </c>
      <c r="I162" s="107">
        <v>-0.10346211904926919</v>
      </c>
    </row>
    <row r="163" spans="1:12" s="28" customFormat="1" x14ac:dyDescent="0.2">
      <c r="B163" s="126" t="s">
        <v>56</v>
      </c>
      <c r="C163" s="126"/>
      <c r="D163" s="126"/>
      <c r="E163" s="106">
        <v>997629</v>
      </c>
      <c r="F163" s="106">
        <v>809613.41009476525</v>
      </c>
      <c r="G163" s="106">
        <v>1493450224271.9854</v>
      </c>
      <c r="H163" s="107">
        <v>0.75735461782202063</v>
      </c>
      <c r="I163" s="107">
        <v>-0.37566602362777624</v>
      </c>
    </row>
    <row r="164" spans="1:12" s="28" customFormat="1" x14ac:dyDescent="0.2">
      <c r="B164" s="126" t="s">
        <v>57</v>
      </c>
      <c r="C164" s="126"/>
      <c r="D164" s="126"/>
      <c r="E164" s="106">
        <v>1122492</v>
      </c>
      <c r="F164" s="106">
        <v>398166.5</v>
      </c>
      <c r="G164" s="106">
        <v>274451035324.5</v>
      </c>
      <c r="H164" s="107">
        <v>0.44483068620762556</v>
      </c>
      <c r="I164" s="107">
        <v>-0.15193679318832473</v>
      </c>
    </row>
    <row r="165" spans="1:12" s="28" customFormat="1" ht="24" customHeight="1" x14ac:dyDescent="0.2">
      <c r="B165" s="127" t="s">
        <v>58</v>
      </c>
      <c r="C165" s="128"/>
      <c r="D165" s="129"/>
      <c r="E165" s="123">
        <v>1117803.5</v>
      </c>
      <c r="F165" s="123">
        <v>439356.15789473685</v>
      </c>
      <c r="G165" s="123">
        <v>310572913786.49341</v>
      </c>
      <c r="H165" s="124">
        <v>0.48202348387443383</v>
      </c>
      <c r="I165" s="124">
        <v>-0.1592536007608216</v>
      </c>
    </row>
    <row r="166" spans="1:12" s="28" customFormat="1" x14ac:dyDescent="0.2">
      <c r="A166" s="28" t="s">
        <v>37</v>
      </c>
      <c r="B166" s="126" t="s">
        <v>38</v>
      </c>
      <c r="C166" s="126"/>
      <c r="D166" s="126"/>
      <c r="E166" s="106">
        <f>D30</f>
        <v>1095798.2916666667</v>
      </c>
      <c r="F166" s="106">
        <f>F30</f>
        <v>258943.12033317075</v>
      </c>
      <c r="G166" s="106">
        <f>G30</f>
        <v>121050947545.12247</v>
      </c>
      <c r="H166" s="107">
        <f>H30</f>
        <v>0.27338084844491373</v>
      </c>
      <c r="I166" s="107">
        <f>I30</f>
        <v>-5.8154326480891666E-2</v>
      </c>
    </row>
    <row r="167" spans="1:12" s="28" customFormat="1" x14ac:dyDescent="0.2">
      <c r="B167" s="126" t="s">
        <v>39</v>
      </c>
      <c r="C167" s="126"/>
      <c r="D167" s="126"/>
      <c r="E167" s="106">
        <f>D62</f>
        <v>960115.5</v>
      </c>
      <c r="F167" s="106">
        <f>F62</f>
        <v>255921.90909090909</v>
      </c>
      <c r="G167" s="106">
        <f>G62</f>
        <v>133035934567.65909</v>
      </c>
      <c r="H167" s="107">
        <f>H62</f>
        <v>0.29533323332047179</v>
      </c>
      <c r="I167" s="107">
        <f>I62</f>
        <v>-0.12287624335176907</v>
      </c>
    </row>
    <row r="168" spans="1:12" x14ac:dyDescent="0.2">
      <c r="B168" s="126" t="s">
        <v>40</v>
      </c>
      <c r="C168" s="126"/>
      <c r="D168" s="126"/>
      <c r="E168" s="106">
        <f>D94</f>
        <v>1003459</v>
      </c>
      <c r="F168" s="106">
        <f>F94</f>
        <v>275192.50793650793</v>
      </c>
      <c r="G168" s="106">
        <f>G94</f>
        <v>129509585637.15349</v>
      </c>
      <c r="H168" s="107">
        <f>H94</f>
        <v>0.29226727397651658</v>
      </c>
      <c r="I168" s="107">
        <f>I94</f>
        <v>-9.5298555270938348E-2</v>
      </c>
    </row>
    <row r="169" spans="1:12" s="28" customFormat="1" x14ac:dyDescent="0.2">
      <c r="A169" s="14"/>
      <c r="B169" s="126" t="s">
        <v>41</v>
      </c>
      <c r="C169" s="126"/>
      <c r="D169" s="126"/>
      <c r="E169" s="106">
        <f>D126</f>
        <v>1033217.25</v>
      </c>
      <c r="F169" s="106">
        <f>F126</f>
        <v>283061.91249999998</v>
      </c>
      <c r="G169" s="106">
        <f>G126</f>
        <v>140974536274.09064</v>
      </c>
      <c r="H169" s="107">
        <f>H126</f>
        <v>0.31086722557304852</v>
      </c>
      <c r="I169" s="107">
        <f>I126</f>
        <v>-0.12078348967849464</v>
      </c>
      <c r="K169" s="14"/>
      <c r="L169" s="14"/>
    </row>
    <row r="170" spans="1:12" s="28" customFormat="1" x14ac:dyDescent="0.2">
      <c r="A170" s="14"/>
      <c r="B170" s="126" t="s">
        <v>42</v>
      </c>
      <c r="C170" s="126"/>
      <c r="D170" s="126"/>
      <c r="E170" s="106">
        <f>D158</f>
        <v>1024848.6</v>
      </c>
      <c r="F170" s="106">
        <f>F158</f>
        <v>279393.61052631581</v>
      </c>
      <c r="G170" s="106">
        <f>G158</f>
        <v>133480593450.43156</v>
      </c>
      <c r="H170" s="107">
        <f>H158</f>
        <v>0.3060731009420114</v>
      </c>
      <c r="I170" s="107">
        <f>I158</f>
        <v>-0.11596852775104016</v>
      </c>
      <c r="K170" s="14"/>
      <c r="L170" s="14"/>
    </row>
    <row r="172" spans="1:12" s="28" customFormat="1" x14ac:dyDescent="0.2">
      <c r="A172" s="14"/>
      <c r="C172" s="14"/>
      <c r="E172" s="57"/>
      <c r="K172" s="14"/>
      <c r="L172" s="14"/>
    </row>
    <row r="173" spans="1:12" s="28" customFormat="1" x14ac:dyDescent="0.2">
      <c r="A173" s="14"/>
      <c r="C173" s="14"/>
      <c r="K173" s="14"/>
      <c r="L173" s="14"/>
    </row>
    <row r="174" spans="1:12" s="28" customFormat="1" x14ac:dyDescent="0.2">
      <c r="A174" s="14"/>
      <c r="C174" s="14"/>
      <c r="K174" s="14"/>
      <c r="L174" s="14"/>
    </row>
    <row r="176" spans="1:12" s="28" customFormat="1" x14ac:dyDescent="0.2">
      <c r="A176" s="14"/>
      <c r="C176" s="14"/>
      <c r="K176" s="14"/>
      <c r="L176" s="14"/>
    </row>
  </sheetData>
  <mergeCells count="10">
    <mergeCell ref="B162:D162"/>
    <mergeCell ref="B163:D163"/>
    <mergeCell ref="B164:D164"/>
    <mergeCell ref="B165:D165"/>
    <mergeCell ref="B161:D161"/>
    <mergeCell ref="B170:D170"/>
    <mergeCell ref="B166:D166"/>
    <mergeCell ref="B167:D167"/>
    <mergeCell ref="B168:D168"/>
    <mergeCell ref="B169:D169"/>
  </mergeCells>
  <pageMargins left="0.7" right="0.7" top="0.75" bottom="0.75" header="0.3" footer="0.3"/>
  <pageSetup orientation="portrait" r:id="rId1"/>
  <ignoredErrors>
    <ignoredError sqref="D40:D61 D74:D94" formulaRange="1"/>
  </ignoredErrors>
  <drawing r:id="rId2"/>
  <legacyDrawing r:id="rId3"/>
  <oleObjects>
    <mc:AlternateContent xmlns:mc="http://schemas.openxmlformats.org/markup-compatibility/2006">
      <mc:Choice Requires="x14">
        <oleObject progId="Equation.3" shapeId="6145" r:id="rId4">
          <objectPr defaultSize="0" autoPict="0" r:id="rId5">
            <anchor moveWithCells="1" sizeWithCells="1">
              <from>
                <xdr:col>3</xdr:col>
                <xdr:colOff>0</xdr:colOff>
                <xdr:row>1</xdr:row>
                <xdr:rowOff>28575</xdr:rowOff>
              </from>
              <to>
                <xdr:col>4</xdr:col>
                <xdr:colOff>485775</xdr:colOff>
                <xdr:row>4</xdr:row>
                <xdr:rowOff>0</xdr:rowOff>
              </to>
            </anchor>
          </objectPr>
        </oleObject>
      </mc:Choice>
      <mc:Fallback>
        <oleObject progId="Equation.3" shapeId="6145" r:id="rId4"/>
      </mc:Fallback>
    </mc:AlternateContent>
    <mc:AlternateContent xmlns:mc="http://schemas.openxmlformats.org/markup-compatibility/2006">
      <mc:Choice Requires="x14">
        <oleObject progId="Equation.3" shapeId="6146" r:id="rId6">
          <objectPr defaultSize="0" autoPict="0" r:id="rId7">
            <anchor moveWithCells="1" sizeWithCells="1">
              <from>
                <xdr:col>5</xdr:col>
                <xdr:colOff>457200</xdr:colOff>
                <xdr:row>33</xdr:row>
                <xdr:rowOff>57150</xdr:rowOff>
              </from>
              <to>
                <xdr:col>9</xdr:col>
                <xdr:colOff>0</xdr:colOff>
                <xdr:row>36</xdr:row>
                <xdr:rowOff>9525</xdr:rowOff>
              </to>
            </anchor>
          </objectPr>
        </oleObject>
      </mc:Choice>
      <mc:Fallback>
        <oleObject progId="Equation.3" shapeId="6146" r:id="rId6"/>
      </mc:Fallback>
    </mc:AlternateContent>
    <mc:AlternateContent xmlns:mc="http://schemas.openxmlformats.org/markup-compatibility/2006">
      <mc:Choice Requires="x14">
        <oleObject progId="Equation.3" shapeId="6147" r:id="rId8">
          <objectPr defaultSize="0" autoPict="0" r:id="rId9">
            <anchor moveWithCells="1" sizeWithCells="1">
              <from>
                <xdr:col>5</xdr:col>
                <xdr:colOff>485775</xdr:colOff>
                <xdr:row>64</xdr:row>
                <xdr:rowOff>114300</xdr:rowOff>
              </from>
              <to>
                <xdr:col>9</xdr:col>
                <xdr:colOff>0</xdr:colOff>
                <xdr:row>66</xdr:row>
                <xdr:rowOff>180975</xdr:rowOff>
              </to>
            </anchor>
          </objectPr>
        </oleObject>
      </mc:Choice>
      <mc:Fallback>
        <oleObject progId="Equation.3" shapeId="6147" r:id="rId8"/>
      </mc:Fallback>
    </mc:AlternateContent>
    <mc:AlternateContent xmlns:mc="http://schemas.openxmlformats.org/markup-compatibility/2006">
      <mc:Choice Requires="x14">
        <oleObject progId="Equation.3" shapeId="6148" r:id="rId10">
          <objectPr defaultSize="0" autoPict="0" r:id="rId9">
            <anchor moveWithCells="1" sizeWithCells="1">
              <from>
                <xdr:col>5</xdr:col>
                <xdr:colOff>514350</xdr:colOff>
                <xdr:row>97</xdr:row>
                <xdr:rowOff>85725</xdr:rowOff>
              </from>
              <to>
                <xdr:col>9</xdr:col>
                <xdr:colOff>0</xdr:colOff>
                <xdr:row>99</xdr:row>
                <xdr:rowOff>85725</xdr:rowOff>
              </to>
            </anchor>
          </objectPr>
        </oleObject>
      </mc:Choice>
      <mc:Fallback>
        <oleObject progId="Equation.3" shapeId="6148" r:id="rId10"/>
      </mc:Fallback>
    </mc:AlternateContent>
    <mc:AlternateContent xmlns:mc="http://schemas.openxmlformats.org/markup-compatibility/2006">
      <mc:Choice Requires="x14">
        <oleObject progId="Equation.3" shapeId="6149" r:id="rId11">
          <objectPr defaultSize="0" autoPict="0" r:id="rId9">
            <anchor moveWithCells="1" sizeWithCells="1">
              <from>
                <xdr:col>5</xdr:col>
                <xdr:colOff>542925</xdr:colOff>
                <xdr:row>129</xdr:row>
                <xdr:rowOff>66675</xdr:rowOff>
              </from>
              <to>
                <xdr:col>9</xdr:col>
                <xdr:colOff>0</xdr:colOff>
                <xdr:row>131</xdr:row>
                <xdr:rowOff>66675</xdr:rowOff>
              </to>
            </anchor>
          </objectPr>
        </oleObject>
      </mc:Choice>
      <mc:Fallback>
        <oleObject progId="Equation.3" shapeId="6149" r:id="rId11"/>
      </mc:Fallback>
    </mc:AlternateContent>
    <mc:AlternateContent xmlns:mc="http://schemas.openxmlformats.org/markup-compatibility/2006">
      <mc:Choice Requires="x14">
        <oleObject progId="Equation.3" shapeId="6150" r:id="rId12">
          <objectPr defaultSize="0" autoPict="0" r:id="rId13">
            <anchor moveWithCells="1" sizeWithCells="1">
              <from>
                <xdr:col>4</xdr:col>
                <xdr:colOff>438150</xdr:colOff>
                <xdr:row>160</xdr:row>
                <xdr:rowOff>0</xdr:rowOff>
              </from>
              <to>
                <xdr:col>4</xdr:col>
                <xdr:colOff>619125</xdr:colOff>
                <xdr:row>160</xdr:row>
                <xdr:rowOff>314325</xdr:rowOff>
              </to>
            </anchor>
          </objectPr>
        </oleObject>
      </mc:Choice>
      <mc:Fallback>
        <oleObject progId="Equation.3" shapeId="6150" r:id="rId12"/>
      </mc:Fallback>
    </mc:AlternateContent>
    <mc:AlternateContent xmlns:mc="http://schemas.openxmlformats.org/markup-compatibility/2006">
      <mc:Choice Requires="x14">
        <oleObject progId="Equation.3" shapeId="6151" r:id="rId14">
          <objectPr defaultSize="0" autoPict="0" r:id="rId15">
            <anchor moveWithCells="1" sizeWithCells="1">
              <from>
                <xdr:col>2</xdr:col>
                <xdr:colOff>390525</xdr:colOff>
                <xdr:row>4</xdr:row>
                <xdr:rowOff>57150</xdr:rowOff>
              </from>
              <to>
                <xdr:col>2</xdr:col>
                <xdr:colOff>542925</xdr:colOff>
                <xdr:row>4</xdr:row>
                <xdr:rowOff>285750</xdr:rowOff>
              </to>
            </anchor>
          </objectPr>
        </oleObject>
      </mc:Choice>
      <mc:Fallback>
        <oleObject progId="Equation.3" shapeId="6151" r:id="rId14"/>
      </mc:Fallback>
    </mc:AlternateContent>
    <mc:AlternateContent xmlns:mc="http://schemas.openxmlformats.org/markup-compatibility/2006">
      <mc:Choice Requires="x14">
        <oleObject progId="Equation.3" shapeId="6152" r:id="rId16">
          <objectPr defaultSize="0" autoPict="0" r:id="rId13">
            <anchor moveWithCells="1" sizeWithCells="1">
              <from>
                <xdr:col>3</xdr:col>
                <xdr:colOff>0</xdr:colOff>
                <xdr:row>3</xdr:row>
                <xdr:rowOff>152400</xdr:rowOff>
              </from>
              <to>
                <xdr:col>3</xdr:col>
                <xdr:colOff>0</xdr:colOff>
                <xdr:row>4</xdr:row>
                <xdr:rowOff>314325</xdr:rowOff>
              </to>
            </anchor>
          </objectPr>
        </oleObject>
      </mc:Choice>
      <mc:Fallback>
        <oleObject progId="Equation.3" shapeId="6152" r:id="rId16"/>
      </mc:Fallback>
    </mc:AlternateContent>
    <mc:AlternateContent xmlns:mc="http://schemas.openxmlformats.org/markup-compatibility/2006">
      <mc:Choice Requires="x14">
        <oleObject progId="Equation.3" shapeId="6153" r:id="rId17">
          <objectPr defaultSize="0" autoPict="0" r:id="rId15">
            <anchor moveWithCells="1" sizeWithCells="1">
              <from>
                <xdr:col>2</xdr:col>
                <xdr:colOff>390525</xdr:colOff>
                <xdr:row>36</xdr:row>
                <xdr:rowOff>57150</xdr:rowOff>
              </from>
              <to>
                <xdr:col>2</xdr:col>
                <xdr:colOff>542925</xdr:colOff>
                <xdr:row>36</xdr:row>
                <xdr:rowOff>285750</xdr:rowOff>
              </to>
            </anchor>
          </objectPr>
        </oleObject>
      </mc:Choice>
      <mc:Fallback>
        <oleObject progId="Equation.3" shapeId="6153" r:id="rId17"/>
      </mc:Fallback>
    </mc:AlternateContent>
    <mc:AlternateContent xmlns:mc="http://schemas.openxmlformats.org/markup-compatibility/2006">
      <mc:Choice Requires="x14">
        <oleObject progId="Equation.3" shapeId="6154" r:id="rId18">
          <objectPr defaultSize="0" autoPict="0" r:id="rId13">
            <anchor moveWithCells="1" sizeWithCells="1">
              <from>
                <xdr:col>3</xdr:col>
                <xdr:colOff>0</xdr:colOff>
                <xdr:row>35</xdr:row>
                <xdr:rowOff>152400</xdr:rowOff>
              </from>
              <to>
                <xdr:col>3</xdr:col>
                <xdr:colOff>0</xdr:colOff>
                <xdr:row>36</xdr:row>
                <xdr:rowOff>314325</xdr:rowOff>
              </to>
            </anchor>
          </objectPr>
        </oleObject>
      </mc:Choice>
      <mc:Fallback>
        <oleObject progId="Equation.3" shapeId="6154" r:id="rId18"/>
      </mc:Fallback>
    </mc:AlternateContent>
    <mc:AlternateContent xmlns:mc="http://schemas.openxmlformats.org/markup-compatibility/2006">
      <mc:Choice Requires="x14">
        <oleObject progId="Equation.3" shapeId="6155" r:id="rId19">
          <objectPr defaultSize="0" autoPict="0" r:id="rId15">
            <anchor moveWithCells="1" sizeWithCells="1">
              <from>
                <xdr:col>2</xdr:col>
                <xdr:colOff>390525</xdr:colOff>
                <xdr:row>68</xdr:row>
                <xdr:rowOff>57150</xdr:rowOff>
              </from>
              <to>
                <xdr:col>2</xdr:col>
                <xdr:colOff>542925</xdr:colOff>
                <xdr:row>68</xdr:row>
                <xdr:rowOff>285750</xdr:rowOff>
              </to>
            </anchor>
          </objectPr>
        </oleObject>
      </mc:Choice>
      <mc:Fallback>
        <oleObject progId="Equation.3" shapeId="6155" r:id="rId19"/>
      </mc:Fallback>
    </mc:AlternateContent>
    <mc:AlternateContent xmlns:mc="http://schemas.openxmlformats.org/markup-compatibility/2006">
      <mc:Choice Requires="x14">
        <oleObject progId="Equation.3" shapeId="6156" r:id="rId20">
          <objectPr defaultSize="0" autoPict="0" r:id="rId13">
            <anchor moveWithCells="1" sizeWithCells="1">
              <from>
                <xdr:col>3</xdr:col>
                <xdr:colOff>0</xdr:colOff>
                <xdr:row>67</xdr:row>
                <xdr:rowOff>152400</xdr:rowOff>
              </from>
              <to>
                <xdr:col>3</xdr:col>
                <xdr:colOff>0</xdr:colOff>
                <xdr:row>68</xdr:row>
                <xdr:rowOff>314325</xdr:rowOff>
              </to>
            </anchor>
          </objectPr>
        </oleObject>
      </mc:Choice>
      <mc:Fallback>
        <oleObject progId="Equation.3" shapeId="6156" r:id="rId20"/>
      </mc:Fallback>
    </mc:AlternateContent>
    <mc:AlternateContent xmlns:mc="http://schemas.openxmlformats.org/markup-compatibility/2006">
      <mc:Choice Requires="x14">
        <oleObject progId="Equation.3" shapeId="6157" r:id="rId21">
          <objectPr defaultSize="0" autoPict="0" r:id="rId15">
            <anchor moveWithCells="1" sizeWithCells="1">
              <from>
                <xdr:col>2</xdr:col>
                <xdr:colOff>390525</xdr:colOff>
                <xdr:row>100</xdr:row>
                <xdr:rowOff>57150</xdr:rowOff>
              </from>
              <to>
                <xdr:col>2</xdr:col>
                <xdr:colOff>542925</xdr:colOff>
                <xdr:row>100</xdr:row>
                <xdr:rowOff>285750</xdr:rowOff>
              </to>
            </anchor>
          </objectPr>
        </oleObject>
      </mc:Choice>
      <mc:Fallback>
        <oleObject progId="Equation.3" shapeId="6157" r:id="rId21"/>
      </mc:Fallback>
    </mc:AlternateContent>
    <mc:AlternateContent xmlns:mc="http://schemas.openxmlformats.org/markup-compatibility/2006">
      <mc:Choice Requires="x14">
        <oleObject progId="Equation.3" shapeId="6158" r:id="rId22">
          <objectPr defaultSize="0" autoPict="0" r:id="rId13">
            <anchor moveWithCells="1" sizeWithCells="1">
              <from>
                <xdr:col>3</xdr:col>
                <xdr:colOff>0</xdr:colOff>
                <xdr:row>99</xdr:row>
                <xdr:rowOff>152400</xdr:rowOff>
              </from>
              <to>
                <xdr:col>3</xdr:col>
                <xdr:colOff>0</xdr:colOff>
                <xdr:row>100</xdr:row>
                <xdr:rowOff>314325</xdr:rowOff>
              </to>
            </anchor>
          </objectPr>
        </oleObject>
      </mc:Choice>
      <mc:Fallback>
        <oleObject progId="Equation.3" shapeId="6158" r:id="rId22"/>
      </mc:Fallback>
    </mc:AlternateContent>
    <mc:AlternateContent xmlns:mc="http://schemas.openxmlformats.org/markup-compatibility/2006">
      <mc:Choice Requires="x14">
        <oleObject progId="Equation.3" shapeId="6159" r:id="rId23">
          <objectPr defaultSize="0" autoPict="0" r:id="rId15">
            <anchor moveWithCells="1" sizeWithCells="1">
              <from>
                <xdr:col>2</xdr:col>
                <xdr:colOff>390525</xdr:colOff>
                <xdr:row>132</xdr:row>
                <xdr:rowOff>57150</xdr:rowOff>
              </from>
              <to>
                <xdr:col>2</xdr:col>
                <xdr:colOff>542925</xdr:colOff>
                <xdr:row>132</xdr:row>
                <xdr:rowOff>285750</xdr:rowOff>
              </to>
            </anchor>
          </objectPr>
        </oleObject>
      </mc:Choice>
      <mc:Fallback>
        <oleObject progId="Equation.3" shapeId="6159" r:id="rId23"/>
      </mc:Fallback>
    </mc:AlternateContent>
    <mc:AlternateContent xmlns:mc="http://schemas.openxmlformats.org/markup-compatibility/2006">
      <mc:Choice Requires="x14">
        <oleObject progId="Equation.3" shapeId="6160" r:id="rId24">
          <objectPr defaultSize="0" autoPict="0" r:id="rId13">
            <anchor moveWithCells="1" sizeWithCells="1">
              <from>
                <xdr:col>3</xdr:col>
                <xdr:colOff>0</xdr:colOff>
                <xdr:row>131</xdr:row>
                <xdr:rowOff>152400</xdr:rowOff>
              </from>
              <to>
                <xdr:col>3</xdr:col>
                <xdr:colOff>0</xdr:colOff>
                <xdr:row>132</xdr:row>
                <xdr:rowOff>314325</xdr:rowOff>
              </to>
            </anchor>
          </objectPr>
        </oleObject>
      </mc:Choice>
      <mc:Fallback>
        <oleObject progId="Equation.3" shapeId="6160" r:id="rId2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J47"/>
  <sheetViews>
    <sheetView showGridLines="0" zoomScaleNormal="100" workbookViewId="0">
      <selection activeCell="A46" sqref="A46:XFD46"/>
    </sheetView>
  </sheetViews>
  <sheetFormatPr baseColWidth="10" defaultColWidth="11.42578125" defaultRowHeight="12.75" x14ac:dyDescent="0.2"/>
  <cols>
    <col min="1" max="1" width="11.42578125" style="14" customWidth="1"/>
    <col min="2" max="2" width="19.85546875" style="14" customWidth="1"/>
    <col min="3" max="3" width="11.42578125" style="14" customWidth="1"/>
    <col min="4" max="4" width="17.28515625" style="14" customWidth="1"/>
    <col min="5" max="5" width="12.28515625" style="14" bestFit="1" customWidth="1"/>
    <col min="6" max="6" width="18.140625" style="14" bestFit="1" customWidth="1"/>
    <col min="7" max="8" width="8.5703125" style="14" customWidth="1"/>
    <col min="9" max="9" width="11.42578125" style="14" customWidth="1"/>
    <col min="10" max="10" width="13.85546875" style="14" customWidth="1"/>
    <col min="11" max="256" width="11.42578125" style="14"/>
    <col min="257" max="257" width="11.42578125" style="14" customWidth="1"/>
    <col min="258" max="258" width="19.85546875" style="14" customWidth="1"/>
    <col min="259" max="259" width="11.42578125" style="14" customWidth="1"/>
    <col min="260" max="260" width="17.28515625" style="14" customWidth="1"/>
    <col min="261" max="261" width="18" style="14" customWidth="1"/>
    <col min="262" max="265" width="11.42578125" style="14" customWidth="1"/>
    <col min="266" max="266" width="13.85546875" style="14" customWidth="1"/>
    <col min="267" max="512" width="11.42578125" style="14"/>
    <col min="513" max="513" width="11.42578125" style="14" customWidth="1"/>
    <col min="514" max="514" width="19.85546875" style="14" customWidth="1"/>
    <col min="515" max="515" width="11.42578125" style="14" customWidth="1"/>
    <col min="516" max="516" width="17.28515625" style="14" customWidth="1"/>
    <col min="517" max="517" width="18" style="14" customWidth="1"/>
    <col min="518" max="521" width="11.42578125" style="14" customWidth="1"/>
    <col min="522" max="522" width="13.85546875" style="14" customWidth="1"/>
    <col min="523" max="768" width="11.42578125" style="14"/>
    <col min="769" max="769" width="11.42578125" style="14" customWidth="1"/>
    <col min="770" max="770" width="19.85546875" style="14" customWidth="1"/>
    <col min="771" max="771" width="11.42578125" style="14" customWidth="1"/>
    <col min="772" max="772" width="17.28515625" style="14" customWidth="1"/>
    <col min="773" max="773" width="18" style="14" customWidth="1"/>
    <col min="774" max="777" width="11.42578125" style="14" customWidth="1"/>
    <col min="778" max="778" width="13.85546875" style="14" customWidth="1"/>
    <col min="779" max="1024" width="11.42578125" style="14"/>
    <col min="1025" max="1025" width="11.42578125" style="14" customWidth="1"/>
    <col min="1026" max="1026" width="19.85546875" style="14" customWidth="1"/>
    <col min="1027" max="1027" width="11.42578125" style="14" customWidth="1"/>
    <col min="1028" max="1028" width="17.28515625" style="14" customWidth="1"/>
    <col min="1029" max="1029" width="18" style="14" customWidth="1"/>
    <col min="1030" max="1033" width="11.42578125" style="14" customWidth="1"/>
    <col min="1034" max="1034" width="13.85546875" style="14" customWidth="1"/>
    <col min="1035" max="1280" width="11.42578125" style="14"/>
    <col min="1281" max="1281" width="11.42578125" style="14" customWidth="1"/>
    <col min="1282" max="1282" width="19.85546875" style="14" customWidth="1"/>
    <col min="1283" max="1283" width="11.42578125" style="14" customWidth="1"/>
    <col min="1284" max="1284" width="17.28515625" style="14" customWidth="1"/>
    <col min="1285" max="1285" width="18" style="14" customWidth="1"/>
    <col min="1286" max="1289" width="11.42578125" style="14" customWidth="1"/>
    <col min="1290" max="1290" width="13.85546875" style="14" customWidth="1"/>
    <col min="1291" max="1536" width="11.42578125" style="14"/>
    <col min="1537" max="1537" width="11.42578125" style="14" customWidth="1"/>
    <col min="1538" max="1538" width="19.85546875" style="14" customWidth="1"/>
    <col min="1539" max="1539" width="11.42578125" style="14" customWidth="1"/>
    <col min="1540" max="1540" width="17.28515625" style="14" customWidth="1"/>
    <col min="1541" max="1541" width="18" style="14" customWidth="1"/>
    <col min="1542" max="1545" width="11.42578125" style="14" customWidth="1"/>
    <col min="1546" max="1546" width="13.85546875" style="14" customWidth="1"/>
    <col min="1547" max="1792" width="11.42578125" style="14"/>
    <col min="1793" max="1793" width="11.42578125" style="14" customWidth="1"/>
    <col min="1794" max="1794" width="19.85546875" style="14" customWidth="1"/>
    <col min="1795" max="1795" width="11.42578125" style="14" customWidth="1"/>
    <col min="1796" max="1796" width="17.28515625" style="14" customWidth="1"/>
    <col min="1797" max="1797" width="18" style="14" customWidth="1"/>
    <col min="1798" max="1801" width="11.42578125" style="14" customWidth="1"/>
    <col min="1802" max="1802" width="13.85546875" style="14" customWidth="1"/>
    <col min="1803" max="2048" width="11.42578125" style="14"/>
    <col min="2049" max="2049" width="11.42578125" style="14" customWidth="1"/>
    <col min="2050" max="2050" width="19.85546875" style="14" customWidth="1"/>
    <col min="2051" max="2051" width="11.42578125" style="14" customWidth="1"/>
    <col min="2052" max="2052" width="17.28515625" style="14" customWidth="1"/>
    <col min="2053" max="2053" width="18" style="14" customWidth="1"/>
    <col min="2054" max="2057" width="11.42578125" style="14" customWidth="1"/>
    <col min="2058" max="2058" width="13.85546875" style="14" customWidth="1"/>
    <col min="2059" max="2304" width="11.42578125" style="14"/>
    <col min="2305" max="2305" width="11.42578125" style="14" customWidth="1"/>
    <col min="2306" max="2306" width="19.85546875" style="14" customWidth="1"/>
    <col min="2307" max="2307" width="11.42578125" style="14" customWidth="1"/>
    <col min="2308" max="2308" width="17.28515625" style="14" customWidth="1"/>
    <col min="2309" max="2309" width="18" style="14" customWidth="1"/>
    <col min="2310" max="2313" width="11.42578125" style="14" customWidth="1"/>
    <col min="2314" max="2314" width="13.85546875" style="14" customWidth="1"/>
    <col min="2315" max="2560" width="11.42578125" style="14"/>
    <col min="2561" max="2561" width="11.42578125" style="14" customWidth="1"/>
    <col min="2562" max="2562" width="19.85546875" style="14" customWidth="1"/>
    <col min="2563" max="2563" width="11.42578125" style="14" customWidth="1"/>
    <col min="2564" max="2564" width="17.28515625" style="14" customWidth="1"/>
    <col min="2565" max="2565" width="18" style="14" customWidth="1"/>
    <col min="2566" max="2569" width="11.42578125" style="14" customWidth="1"/>
    <col min="2570" max="2570" width="13.85546875" style="14" customWidth="1"/>
    <col min="2571" max="2816" width="11.42578125" style="14"/>
    <col min="2817" max="2817" width="11.42578125" style="14" customWidth="1"/>
    <col min="2818" max="2818" width="19.85546875" style="14" customWidth="1"/>
    <col min="2819" max="2819" width="11.42578125" style="14" customWidth="1"/>
    <col min="2820" max="2820" width="17.28515625" style="14" customWidth="1"/>
    <col min="2821" max="2821" width="18" style="14" customWidth="1"/>
    <col min="2822" max="2825" width="11.42578125" style="14" customWidth="1"/>
    <col min="2826" max="2826" width="13.85546875" style="14" customWidth="1"/>
    <col min="2827" max="3072" width="11.42578125" style="14"/>
    <col min="3073" max="3073" width="11.42578125" style="14" customWidth="1"/>
    <col min="3074" max="3074" width="19.85546875" style="14" customWidth="1"/>
    <col min="3075" max="3075" width="11.42578125" style="14" customWidth="1"/>
    <col min="3076" max="3076" width="17.28515625" style="14" customWidth="1"/>
    <col min="3077" max="3077" width="18" style="14" customWidth="1"/>
    <col min="3078" max="3081" width="11.42578125" style="14" customWidth="1"/>
    <col min="3082" max="3082" width="13.85546875" style="14" customWidth="1"/>
    <col min="3083" max="3328" width="11.42578125" style="14"/>
    <col min="3329" max="3329" width="11.42578125" style="14" customWidth="1"/>
    <col min="3330" max="3330" width="19.85546875" style="14" customWidth="1"/>
    <col min="3331" max="3331" width="11.42578125" style="14" customWidth="1"/>
    <col min="3332" max="3332" width="17.28515625" style="14" customWidth="1"/>
    <col min="3333" max="3333" width="18" style="14" customWidth="1"/>
    <col min="3334" max="3337" width="11.42578125" style="14" customWidth="1"/>
    <col min="3338" max="3338" width="13.85546875" style="14" customWidth="1"/>
    <col min="3339" max="3584" width="11.42578125" style="14"/>
    <col min="3585" max="3585" width="11.42578125" style="14" customWidth="1"/>
    <col min="3586" max="3586" width="19.85546875" style="14" customWidth="1"/>
    <col min="3587" max="3587" width="11.42578125" style="14" customWidth="1"/>
    <col min="3588" max="3588" width="17.28515625" style="14" customWidth="1"/>
    <col min="3589" max="3589" width="18" style="14" customWidth="1"/>
    <col min="3590" max="3593" width="11.42578125" style="14" customWidth="1"/>
    <col min="3594" max="3594" width="13.85546875" style="14" customWidth="1"/>
    <col min="3595" max="3840" width="11.42578125" style="14"/>
    <col min="3841" max="3841" width="11.42578125" style="14" customWidth="1"/>
    <col min="3842" max="3842" width="19.85546875" style="14" customWidth="1"/>
    <col min="3843" max="3843" width="11.42578125" style="14" customWidth="1"/>
    <col min="3844" max="3844" width="17.28515625" style="14" customWidth="1"/>
    <col min="3845" max="3845" width="18" style="14" customWidth="1"/>
    <col min="3846" max="3849" width="11.42578125" style="14" customWidth="1"/>
    <col min="3850" max="3850" width="13.85546875" style="14" customWidth="1"/>
    <col min="3851" max="4096" width="11.42578125" style="14"/>
    <col min="4097" max="4097" width="11.42578125" style="14" customWidth="1"/>
    <col min="4098" max="4098" width="19.85546875" style="14" customWidth="1"/>
    <col min="4099" max="4099" width="11.42578125" style="14" customWidth="1"/>
    <col min="4100" max="4100" width="17.28515625" style="14" customWidth="1"/>
    <col min="4101" max="4101" width="18" style="14" customWidth="1"/>
    <col min="4102" max="4105" width="11.42578125" style="14" customWidth="1"/>
    <col min="4106" max="4106" width="13.85546875" style="14" customWidth="1"/>
    <col min="4107" max="4352" width="11.42578125" style="14"/>
    <col min="4353" max="4353" width="11.42578125" style="14" customWidth="1"/>
    <col min="4354" max="4354" width="19.85546875" style="14" customWidth="1"/>
    <col min="4355" max="4355" width="11.42578125" style="14" customWidth="1"/>
    <col min="4356" max="4356" width="17.28515625" style="14" customWidth="1"/>
    <col min="4357" max="4357" width="18" style="14" customWidth="1"/>
    <col min="4358" max="4361" width="11.42578125" style="14" customWidth="1"/>
    <col min="4362" max="4362" width="13.85546875" style="14" customWidth="1"/>
    <col min="4363" max="4608" width="11.42578125" style="14"/>
    <col min="4609" max="4609" width="11.42578125" style="14" customWidth="1"/>
    <col min="4610" max="4610" width="19.85546875" style="14" customWidth="1"/>
    <col min="4611" max="4611" width="11.42578125" style="14" customWidth="1"/>
    <col min="4612" max="4612" width="17.28515625" style="14" customWidth="1"/>
    <col min="4613" max="4613" width="18" style="14" customWidth="1"/>
    <col min="4614" max="4617" width="11.42578125" style="14" customWidth="1"/>
    <col min="4618" max="4618" width="13.85546875" style="14" customWidth="1"/>
    <col min="4619" max="4864" width="11.42578125" style="14"/>
    <col min="4865" max="4865" width="11.42578125" style="14" customWidth="1"/>
    <col min="4866" max="4866" width="19.85546875" style="14" customWidth="1"/>
    <col min="4867" max="4867" width="11.42578125" style="14" customWidth="1"/>
    <col min="4868" max="4868" width="17.28515625" style="14" customWidth="1"/>
    <col min="4869" max="4869" width="18" style="14" customWidth="1"/>
    <col min="4870" max="4873" width="11.42578125" style="14" customWidth="1"/>
    <col min="4874" max="4874" width="13.85546875" style="14" customWidth="1"/>
    <col min="4875" max="5120" width="11.42578125" style="14"/>
    <col min="5121" max="5121" width="11.42578125" style="14" customWidth="1"/>
    <col min="5122" max="5122" width="19.85546875" style="14" customWidth="1"/>
    <col min="5123" max="5123" width="11.42578125" style="14" customWidth="1"/>
    <col min="5124" max="5124" width="17.28515625" style="14" customWidth="1"/>
    <col min="5125" max="5125" width="18" style="14" customWidth="1"/>
    <col min="5126" max="5129" width="11.42578125" style="14" customWidth="1"/>
    <col min="5130" max="5130" width="13.85546875" style="14" customWidth="1"/>
    <col min="5131" max="5376" width="11.42578125" style="14"/>
    <col min="5377" max="5377" width="11.42578125" style="14" customWidth="1"/>
    <col min="5378" max="5378" width="19.85546875" style="14" customWidth="1"/>
    <col min="5379" max="5379" width="11.42578125" style="14" customWidth="1"/>
    <col min="5380" max="5380" width="17.28515625" style="14" customWidth="1"/>
    <col min="5381" max="5381" width="18" style="14" customWidth="1"/>
    <col min="5382" max="5385" width="11.42578125" style="14" customWidth="1"/>
    <col min="5386" max="5386" width="13.85546875" style="14" customWidth="1"/>
    <col min="5387" max="5632" width="11.42578125" style="14"/>
    <col min="5633" max="5633" width="11.42578125" style="14" customWidth="1"/>
    <col min="5634" max="5634" width="19.85546875" style="14" customWidth="1"/>
    <col min="5635" max="5635" width="11.42578125" style="14" customWidth="1"/>
    <col min="5636" max="5636" width="17.28515625" style="14" customWidth="1"/>
    <col min="5637" max="5637" width="18" style="14" customWidth="1"/>
    <col min="5638" max="5641" width="11.42578125" style="14" customWidth="1"/>
    <col min="5642" max="5642" width="13.85546875" style="14" customWidth="1"/>
    <col min="5643" max="5888" width="11.42578125" style="14"/>
    <col min="5889" max="5889" width="11.42578125" style="14" customWidth="1"/>
    <col min="5890" max="5890" width="19.85546875" style="14" customWidth="1"/>
    <col min="5891" max="5891" width="11.42578125" style="14" customWidth="1"/>
    <col min="5892" max="5892" width="17.28515625" style="14" customWidth="1"/>
    <col min="5893" max="5893" width="18" style="14" customWidth="1"/>
    <col min="5894" max="5897" width="11.42578125" style="14" customWidth="1"/>
    <col min="5898" max="5898" width="13.85546875" style="14" customWidth="1"/>
    <col min="5899" max="6144" width="11.42578125" style="14"/>
    <col min="6145" max="6145" width="11.42578125" style="14" customWidth="1"/>
    <col min="6146" max="6146" width="19.85546875" style="14" customWidth="1"/>
    <col min="6147" max="6147" width="11.42578125" style="14" customWidth="1"/>
    <col min="6148" max="6148" width="17.28515625" style="14" customWidth="1"/>
    <col min="6149" max="6149" width="18" style="14" customWidth="1"/>
    <col min="6150" max="6153" width="11.42578125" style="14" customWidth="1"/>
    <col min="6154" max="6154" width="13.85546875" style="14" customWidth="1"/>
    <col min="6155" max="6400" width="11.42578125" style="14"/>
    <col min="6401" max="6401" width="11.42578125" style="14" customWidth="1"/>
    <col min="6402" max="6402" width="19.85546875" style="14" customWidth="1"/>
    <col min="6403" max="6403" width="11.42578125" style="14" customWidth="1"/>
    <col min="6404" max="6404" width="17.28515625" style="14" customWidth="1"/>
    <col min="6405" max="6405" width="18" style="14" customWidth="1"/>
    <col min="6406" max="6409" width="11.42578125" style="14" customWidth="1"/>
    <col min="6410" max="6410" width="13.85546875" style="14" customWidth="1"/>
    <col min="6411" max="6656" width="11.42578125" style="14"/>
    <col min="6657" max="6657" width="11.42578125" style="14" customWidth="1"/>
    <col min="6658" max="6658" width="19.85546875" style="14" customWidth="1"/>
    <col min="6659" max="6659" width="11.42578125" style="14" customWidth="1"/>
    <col min="6660" max="6660" width="17.28515625" style="14" customWidth="1"/>
    <col min="6661" max="6661" width="18" style="14" customWidth="1"/>
    <col min="6662" max="6665" width="11.42578125" style="14" customWidth="1"/>
    <col min="6666" max="6666" width="13.85546875" style="14" customWidth="1"/>
    <col min="6667" max="6912" width="11.42578125" style="14"/>
    <col min="6913" max="6913" width="11.42578125" style="14" customWidth="1"/>
    <col min="6914" max="6914" width="19.85546875" style="14" customWidth="1"/>
    <col min="6915" max="6915" width="11.42578125" style="14" customWidth="1"/>
    <col min="6916" max="6916" width="17.28515625" style="14" customWidth="1"/>
    <col min="6917" max="6917" width="18" style="14" customWidth="1"/>
    <col min="6918" max="6921" width="11.42578125" style="14" customWidth="1"/>
    <col min="6922" max="6922" width="13.85546875" style="14" customWidth="1"/>
    <col min="6923" max="7168" width="11.42578125" style="14"/>
    <col min="7169" max="7169" width="11.42578125" style="14" customWidth="1"/>
    <col min="7170" max="7170" width="19.85546875" style="14" customWidth="1"/>
    <col min="7171" max="7171" width="11.42578125" style="14" customWidth="1"/>
    <col min="7172" max="7172" width="17.28515625" style="14" customWidth="1"/>
    <col min="7173" max="7173" width="18" style="14" customWidth="1"/>
    <col min="7174" max="7177" width="11.42578125" style="14" customWidth="1"/>
    <col min="7178" max="7178" width="13.85546875" style="14" customWidth="1"/>
    <col min="7179" max="7424" width="11.42578125" style="14"/>
    <col min="7425" max="7425" width="11.42578125" style="14" customWidth="1"/>
    <col min="7426" max="7426" width="19.85546875" style="14" customWidth="1"/>
    <col min="7427" max="7427" width="11.42578125" style="14" customWidth="1"/>
    <col min="7428" max="7428" width="17.28515625" style="14" customWidth="1"/>
    <col min="7429" max="7429" width="18" style="14" customWidth="1"/>
    <col min="7430" max="7433" width="11.42578125" style="14" customWidth="1"/>
    <col min="7434" max="7434" width="13.85546875" style="14" customWidth="1"/>
    <col min="7435" max="7680" width="11.42578125" style="14"/>
    <col min="7681" max="7681" width="11.42578125" style="14" customWidth="1"/>
    <col min="7682" max="7682" width="19.85546875" style="14" customWidth="1"/>
    <col min="7683" max="7683" width="11.42578125" style="14" customWidth="1"/>
    <col min="7684" max="7684" width="17.28515625" style="14" customWidth="1"/>
    <col min="7685" max="7685" width="18" style="14" customWidth="1"/>
    <col min="7686" max="7689" width="11.42578125" style="14" customWidth="1"/>
    <col min="7690" max="7690" width="13.85546875" style="14" customWidth="1"/>
    <col min="7691" max="7936" width="11.42578125" style="14"/>
    <col min="7937" max="7937" width="11.42578125" style="14" customWidth="1"/>
    <col min="7938" max="7938" width="19.85546875" style="14" customWidth="1"/>
    <col min="7939" max="7939" width="11.42578125" style="14" customWidth="1"/>
    <col min="7940" max="7940" width="17.28515625" style="14" customWidth="1"/>
    <col min="7941" max="7941" width="18" style="14" customWidth="1"/>
    <col min="7942" max="7945" width="11.42578125" style="14" customWidth="1"/>
    <col min="7946" max="7946" width="13.85546875" style="14" customWidth="1"/>
    <col min="7947" max="8192" width="11.42578125" style="14"/>
    <col min="8193" max="8193" width="11.42578125" style="14" customWidth="1"/>
    <col min="8194" max="8194" width="19.85546875" style="14" customWidth="1"/>
    <col min="8195" max="8195" width="11.42578125" style="14" customWidth="1"/>
    <col min="8196" max="8196" width="17.28515625" style="14" customWidth="1"/>
    <col min="8197" max="8197" width="18" style="14" customWidth="1"/>
    <col min="8198" max="8201" width="11.42578125" style="14" customWidth="1"/>
    <col min="8202" max="8202" width="13.85546875" style="14" customWidth="1"/>
    <col min="8203" max="8448" width="11.42578125" style="14"/>
    <col min="8449" max="8449" width="11.42578125" style="14" customWidth="1"/>
    <col min="8450" max="8450" width="19.85546875" style="14" customWidth="1"/>
    <col min="8451" max="8451" width="11.42578125" style="14" customWidth="1"/>
    <col min="8452" max="8452" width="17.28515625" style="14" customWidth="1"/>
    <col min="8453" max="8453" width="18" style="14" customWidth="1"/>
    <col min="8454" max="8457" width="11.42578125" style="14" customWidth="1"/>
    <col min="8458" max="8458" width="13.85546875" style="14" customWidth="1"/>
    <col min="8459" max="8704" width="11.42578125" style="14"/>
    <col min="8705" max="8705" width="11.42578125" style="14" customWidth="1"/>
    <col min="8706" max="8706" width="19.85546875" style="14" customWidth="1"/>
    <col min="8707" max="8707" width="11.42578125" style="14" customWidth="1"/>
    <col min="8708" max="8708" width="17.28515625" style="14" customWidth="1"/>
    <col min="8709" max="8709" width="18" style="14" customWidth="1"/>
    <col min="8710" max="8713" width="11.42578125" style="14" customWidth="1"/>
    <col min="8714" max="8714" width="13.85546875" style="14" customWidth="1"/>
    <col min="8715" max="8960" width="11.42578125" style="14"/>
    <col min="8961" max="8961" width="11.42578125" style="14" customWidth="1"/>
    <col min="8962" max="8962" width="19.85546875" style="14" customWidth="1"/>
    <col min="8963" max="8963" width="11.42578125" style="14" customWidth="1"/>
    <col min="8964" max="8964" width="17.28515625" style="14" customWidth="1"/>
    <col min="8965" max="8965" width="18" style="14" customWidth="1"/>
    <col min="8966" max="8969" width="11.42578125" style="14" customWidth="1"/>
    <col min="8970" max="8970" width="13.85546875" style="14" customWidth="1"/>
    <col min="8971" max="9216" width="11.42578125" style="14"/>
    <col min="9217" max="9217" width="11.42578125" style="14" customWidth="1"/>
    <col min="9218" max="9218" width="19.85546875" style="14" customWidth="1"/>
    <col min="9219" max="9219" width="11.42578125" style="14" customWidth="1"/>
    <col min="9220" max="9220" width="17.28515625" style="14" customWidth="1"/>
    <col min="9221" max="9221" width="18" style="14" customWidth="1"/>
    <col min="9222" max="9225" width="11.42578125" style="14" customWidth="1"/>
    <col min="9226" max="9226" width="13.85546875" style="14" customWidth="1"/>
    <col min="9227" max="9472" width="11.42578125" style="14"/>
    <col min="9473" max="9473" width="11.42578125" style="14" customWidth="1"/>
    <col min="9474" max="9474" width="19.85546875" style="14" customWidth="1"/>
    <col min="9475" max="9475" width="11.42578125" style="14" customWidth="1"/>
    <col min="9476" max="9476" width="17.28515625" style="14" customWidth="1"/>
    <col min="9477" max="9477" width="18" style="14" customWidth="1"/>
    <col min="9478" max="9481" width="11.42578125" style="14" customWidth="1"/>
    <col min="9482" max="9482" width="13.85546875" style="14" customWidth="1"/>
    <col min="9483" max="9728" width="11.42578125" style="14"/>
    <col min="9729" max="9729" width="11.42578125" style="14" customWidth="1"/>
    <col min="9730" max="9730" width="19.85546875" style="14" customWidth="1"/>
    <col min="9731" max="9731" width="11.42578125" style="14" customWidth="1"/>
    <col min="9732" max="9732" width="17.28515625" style="14" customWidth="1"/>
    <col min="9733" max="9733" width="18" style="14" customWidth="1"/>
    <col min="9734" max="9737" width="11.42578125" style="14" customWidth="1"/>
    <col min="9738" max="9738" width="13.85546875" style="14" customWidth="1"/>
    <col min="9739" max="9984" width="11.42578125" style="14"/>
    <col min="9985" max="9985" width="11.42578125" style="14" customWidth="1"/>
    <col min="9986" max="9986" width="19.85546875" style="14" customWidth="1"/>
    <col min="9987" max="9987" width="11.42578125" style="14" customWidth="1"/>
    <col min="9988" max="9988" width="17.28515625" style="14" customWidth="1"/>
    <col min="9989" max="9989" width="18" style="14" customWidth="1"/>
    <col min="9990" max="9993" width="11.42578125" style="14" customWidth="1"/>
    <col min="9994" max="9994" width="13.85546875" style="14" customWidth="1"/>
    <col min="9995" max="10240" width="11.42578125" style="14"/>
    <col min="10241" max="10241" width="11.42578125" style="14" customWidth="1"/>
    <col min="10242" max="10242" width="19.85546875" style="14" customWidth="1"/>
    <col min="10243" max="10243" width="11.42578125" style="14" customWidth="1"/>
    <col min="10244" max="10244" width="17.28515625" style="14" customWidth="1"/>
    <col min="10245" max="10245" width="18" style="14" customWidth="1"/>
    <col min="10246" max="10249" width="11.42578125" style="14" customWidth="1"/>
    <col min="10250" max="10250" width="13.85546875" style="14" customWidth="1"/>
    <col min="10251" max="10496" width="11.42578125" style="14"/>
    <col min="10497" max="10497" width="11.42578125" style="14" customWidth="1"/>
    <col min="10498" max="10498" width="19.85546875" style="14" customWidth="1"/>
    <col min="10499" max="10499" width="11.42578125" style="14" customWidth="1"/>
    <col min="10500" max="10500" width="17.28515625" style="14" customWidth="1"/>
    <col min="10501" max="10501" width="18" style="14" customWidth="1"/>
    <col min="10502" max="10505" width="11.42578125" style="14" customWidth="1"/>
    <col min="10506" max="10506" width="13.85546875" style="14" customWidth="1"/>
    <col min="10507" max="10752" width="11.42578125" style="14"/>
    <col min="10753" max="10753" width="11.42578125" style="14" customWidth="1"/>
    <col min="10754" max="10754" width="19.85546875" style="14" customWidth="1"/>
    <col min="10755" max="10755" width="11.42578125" style="14" customWidth="1"/>
    <col min="10756" max="10756" width="17.28515625" style="14" customWidth="1"/>
    <col min="10757" max="10757" width="18" style="14" customWidth="1"/>
    <col min="10758" max="10761" width="11.42578125" style="14" customWidth="1"/>
    <col min="10762" max="10762" width="13.85546875" style="14" customWidth="1"/>
    <col min="10763" max="11008" width="11.42578125" style="14"/>
    <col min="11009" max="11009" width="11.42578125" style="14" customWidth="1"/>
    <col min="11010" max="11010" width="19.85546875" style="14" customWidth="1"/>
    <col min="11011" max="11011" width="11.42578125" style="14" customWidth="1"/>
    <col min="11012" max="11012" width="17.28515625" style="14" customWidth="1"/>
    <col min="11013" max="11013" width="18" style="14" customWidth="1"/>
    <col min="11014" max="11017" width="11.42578125" style="14" customWidth="1"/>
    <col min="11018" max="11018" width="13.85546875" style="14" customWidth="1"/>
    <col min="11019" max="11264" width="11.42578125" style="14"/>
    <col min="11265" max="11265" width="11.42578125" style="14" customWidth="1"/>
    <col min="11266" max="11266" width="19.85546875" style="14" customWidth="1"/>
    <col min="11267" max="11267" width="11.42578125" style="14" customWidth="1"/>
    <col min="11268" max="11268" width="17.28515625" style="14" customWidth="1"/>
    <col min="11269" max="11269" width="18" style="14" customWidth="1"/>
    <col min="11270" max="11273" width="11.42578125" style="14" customWidth="1"/>
    <col min="11274" max="11274" width="13.85546875" style="14" customWidth="1"/>
    <col min="11275" max="11520" width="11.42578125" style="14"/>
    <col min="11521" max="11521" width="11.42578125" style="14" customWidth="1"/>
    <col min="11522" max="11522" width="19.85546875" style="14" customWidth="1"/>
    <col min="11523" max="11523" width="11.42578125" style="14" customWidth="1"/>
    <col min="11524" max="11524" width="17.28515625" style="14" customWidth="1"/>
    <col min="11525" max="11525" width="18" style="14" customWidth="1"/>
    <col min="11526" max="11529" width="11.42578125" style="14" customWidth="1"/>
    <col min="11530" max="11530" width="13.85546875" style="14" customWidth="1"/>
    <col min="11531" max="11776" width="11.42578125" style="14"/>
    <col min="11777" max="11777" width="11.42578125" style="14" customWidth="1"/>
    <col min="11778" max="11778" width="19.85546875" style="14" customWidth="1"/>
    <col min="11779" max="11779" width="11.42578125" style="14" customWidth="1"/>
    <col min="11780" max="11780" width="17.28515625" style="14" customWidth="1"/>
    <col min="11781" max="11781" width="18" style="14" customWidth="1"/>
    <col min="11782" max="11785" width="11.42578125" style="14" customWidth="1"/>
    <col min="11786" max="11786" width="13.85546875" style="14" customWidth="1"/>
    <col min="11787" max="12032" width="11.42578125" style="14"/>
    <col min="12033" max="12033" width="11.42578125" style="14" customWidth="1"/>
    <col min="12034" max="12034" width="19.85546875" style="14" customWidth="1"/>
    <col min="12035" max="12035" width="11.42578125" style="14" customWidth="1"/>
    <col min="12036" max="12036" width="17.28515625" style="14" customWidth="1"/>
    <col min="12037" max="12037" width="18" style="14" customWidth="1"/>
    <col min="12038" max="12041" width="11.42578125" style="14" customWidth="1"/>
    <col min="12042" max="12042" width="13.85546875" style="14" customWidth="1"/>
    <col min="12043" max="12288" width="11.42578125" style="14"/>
    <col min="12289" max="12289" width="11.42578125" style="14" customWidth="1"/>
    <col min="12290" max="12290" width="19.85546875" style="14" customWidth="1"/>
    <col min="12291" max="12291" width="11.42578125" style="14" customWidth="1"/>
    <col min="12292" max="12292" width="17.28515625" style="14" customWidth="1"/>
    <col min="12293" max="12293" width="18" style="14" customWidth="1"/>
    <col min="12294" max="12297" width="11.42578125" style="14" customWidth="1"/>
    <col min="12298" max="12298" width="13.85546875" style="14" customWidth="1"/>
    <col min="12299" max="12544" width="11.42578125" style="14"/>
    <col min="12545" max="12545" width="11.42578125" style="14" customWidth="1"/>
    <col min="12546" max="12546" width="19.85546875" style="14" customWidth="1"/>
    <col min="12547" max="12547" width="11.42578125" style="14" customWidth="1"/>
    <col min="12548" max="12548" width="17.28515625" style="14" customWidth="1"/>
    <col min="12549" max="12549" width="18" style="14" customWidth="1"/>
    <col min="12550" max="12553" width="11.42578125" style="14" customWidth="1"/>
    <col min="12554" max="12554" width="13.85546875" style="14" customWidth="1"/>
    <col min="12555" max="12800" width="11.42578125" style="14"/>
    <col min="12801" max="12801" width="11.42578125" style="14" customWidth="1"/>
    <col min="12802" max="12802" width="19.85546875" style="14" customWidth="1"/>
    <col min="12803" max="12803" width="11.42578125" style="14" customWidth="1"/>
    <col min="12804" max="12804" width="17.28515625" style="14" customWidth="1"/>
    <col min="12805" max="12805" width="18" style="14" customWidth="1"/>
    <col min="12806" max="12809" width="11.42578125" style="14" customWidth="1"/>
    <col min="12810" max="12810" width="13.85546875" style="14" customWidth="1"/>
    <col min="12811" max="13056" width="11.42578125" style="14"/>
    <col min="13057" max="13057" width="11.42578125" style="14" customWidth="1"/>
    <col min="13058" max="13058" width="19.85546875" style="14" customWidth="1"/>
    <col min="13059" max="13059" width="11.42578125" style="14" customWidth="1"/>
    <col min="13060" max="13060" width="17.28515625" style="14" customWidth="1"/>
    <col min="13061" max="13061" width="18" style="14" customWidth="1"/>
    <col min="13062" max="13065" width="11.42578125" style="14" customWidth="1"/>
    <col min="13066" max="13066" width="13.85546875" style="14" customWidth="1"/>
    <col min="13067" max="13312" width="11.42578125" style="14"/>
    <col min="13313" max="13313" width="11.42578125" style="14" customWidth="1"/>
    <col min="13314" max="13314" width="19.85546875" style="14" customWidth="1"/>
    <col min="13315" max="13315" width="11.42578125" style="14" customWidth="1"/>
    <col min="13316" max="13316" width="17.28515625" style="14" customWidth="1"/>
    <col min="13317" max="13317" width="18" style="14" customWidth="1"/>
    <col min="13318" max="13321" width="11.42578125" style="14" customWidth="1"/>
    <col min="13322" max="13322" width="13.85546875" style="14" customWidth="1"/>
    <col min="13323" max="13568" width="11.42578125" style="14"/>
    <col min="13569" max="13569" width="11.42578125" style="14" customWidth="1"/>
    <col min="13570" max="13570" width="19.85546875" style="14" customWidth="1"/>
    <col min="13571" max="13571" width="11.42578125" style="14" customWidth="1"/>
    <col min="13572" max="13572" width="17.28515625" style="14" customWidth="1"/>
    <col min="13573" max="13573" width="18" style="14" customWidth="1"/>
    <col min="13574" max="13577" width="11.42578125" style="14" customWidth="1"/>
    <col min="13578" max="13578" width="13.85546875" style="14" customWidth="1"/>
    <col min="13579" max="13824" width="11.42578125" style="14"/>
    <col min="13825" max="13825" width="11.42578125" style="14" customWidth="1"/>
    <col min="13826" max="13826" width="19.85546875" style="14" customWidth="1"/>
    <col min="13827" max="13827" width="11.42578125" style="14" customWidth="1"/>
    <col min="13828" max="13828" width="17.28515625" style="14" customWidth="1"/>
    <col min="13829" max="13829" width="18" style="14" customWidth="1"/>
    <col min="13830" max="13833" width="11.42578125" style="14" customWidth="1"/>
    <col min="13834" max="13834" width="13.85546875" style="14" customWidth="1"/>
    <col min="13835" max="14080" width="11.42578125" style="14"/>
    <col min="14081" max="14081" width="11.42578125" style="14" customWidth="1"/>
    <col min="14082" max="14082" width="19.85546875" style="14" customWidth="1"/>
    <col min="14083" max="14083" width="11.42578125" style="14" customWidth="1"/>
    <col min="14084" max="14084" width="17.28515625" style="14" customWidth="1"/>
    <col min="14085" max="14085" width="18" style="14" customWidth="1"/>
    <col min="14086" max="14089" width="11.42578125" style="14" customWidth="1"/>
    <col min="14090" max="14090" width="13.85546875" style="14" customWidth="1"/>
    <col min="14091" max="14336" width="11.42578125" style="14"/>
    <col min="14337" max="14337" width="11.42578125" style="14" customWidth="1"/>
    <col min="14338" max="14338" width="19.85546875" style="14" customWidth="1"/>
    <col min="14339" max="14339" width="11.42578125" style="14" customWidth="1"/>
    <col min="14340" max="14340" width="17.28515625" style="14" customWidth="1"/>
    <col min="14341" max="14341" width="18" style="14" customWidth="1"/>
    <col min="14342" max="14345" width="11.42578125" style="14" customWidth="1"/>
    <col min="14346" max="14346" width="13.85546875" style="14" customWidth="1"/>
    <col min="14347" max="14592" width="11.42578125" style="14"/>
    <col min="14593" max="14593" width="11.42578125" style="14" customWidth="1"/>
    <col min="14594" max="14594" width="19.85546875" style="14" customWidth="1"/>
    <col min="14595" max="14595" width="11.42578125" style="14" customWidth="1"/>
    <col min="14596" max="14596" width="17.28515625" style="14" customWidth="1"/>
    <col min="14597" max="14597" width="18" style="14" customWidth="1"/>
    <col min="14598" max="14601" width="11.42578125" style="14" customWidth="1"/>
    <col min="14602" max="14602" width="13.85546875" style="14" customWidth="1"/>
    <col min="14603" max="14848" width="11.42578125" style="14"/>
    <col min="14849" max="14849" width="11.42578125" style="14" customWidth="1"/>
    <col min="14850" max="14850" width="19.85546875" style="14" customWidth="1"/>
    <col min="14851" max="14851" width="11.42578125" style="14" customWidth="1"/>
    <col min="14852" max="14852" width="17.28515625" style="14" customWidth="1"/>
    <col min="14853" max="14853" width="18" style="14" customWidth="1"/>
    <col min="14854" max="14857" width="11.42578125" style="14" customWidth="1"/>
    <col min="14858" max="14858" width="13.85546875" style="14" customWidth="1"/>
    <col min="14859" max="15104" width="11.42578125" style="14"/>
    <col min="15105" max="15105" width="11.42578125" style="14" customWidth="1"/>
    <col min="15106" max="15106" width="19.85546875" style="14" customWidth="1"/>
    <col min="15107" max="15107" width="11.42578125" style="14" customWidth="1"/>
    <col min="15108" max="15108" width="17.28515625" style="14" customWidth="1"/>
    <col min="15109" max="15109" width="18" style="14" customWidth="1"/>
    <col min="15110" max="15113" width="11.42578125" style="14" customWidth="1"/>
    <col min="15114" max="15114" width="13.85546875" style="14" customWidth="1"/>
    <col min="15115" max="15360" width="11.42578125" style="14"/>
    <col min="15361" max="15361" width="11.42578125" style="14" customWidth="1"/>
    <col min="15362" max="15362" width="19.85546875" style="14" customWidth="1"/>
    <col min="15363" max="15363" width="11.42578125" style="14" customWidth="1"/>
    <col min="15364" max="15364" width="17.28515625" style="14" customWidth="1"/>
    <col min="15365" max="15365" width="18" style="14" customWidth="1"/>
    <col min="15366" max="15369" width="11.42578125" style="14" customWidth="1"/>
    <col min="15370" max="15370" width="13.85546875" style="14" customWidth="1"/>
    <col min="15371" max="15616" width="11.42578125" style="14"/>
    <col min="15617" max="15617" width="11.42578125" style="14" customWidth="1"/>
    <col min="15618" max="15618" width="19.85546875" style="14" customWidth="1"/>
    <col min="15619" max="15619" width="11.42578125" style="14" customWidth="1"/>
    <col min="15620" max="15620" width="17.28515625" style="14" customWidth="1"/>
    <col min="15621" max="15621" width="18" style="14" customWidth="1"/>
    <col min="15622" max="15625" width="11.42578125" style="14" customWidth="1"/>
    <col min="15626" max="15626" width="13.85546875" style="14" customWidth="1"/>
    <col min="15627" max="15872" width="11.42578125" style="14"/>
    <col min="15873" max="15873" width="11.42578125" style="14" customWidth="1"/>
    <col min="15874" max="15874" width="19.85546875" style="14" customWidth="1"/>
    <col min="15875" max="15875" width="11.42578125" style="14" customWidth="1"/>
    <col min="15876" max="15876" width="17.28515625" style="14" customWidth="1"/>
    <col min="15877" max="15877" width="18" style="14" customWidth="1"/>
    <col min="15878" max="15881" width="11.42578125" style="14" customWidth="1"/>
    <col min="15882" max="15882" width="13.85546875" style="14" customWidth="1"/>
    <col min="15883" max="16128" width="11.42578125" style="14"/>
    <col min="16129" max="16129" width="11.42578125" style="14" customWidth="1"/>
    <col min="16130" max="16130" width="19.85546875" style="14" customWidth="1"/>
    <col min="16131" max="16131" width="11.42578125" style="14" customWidth="1"/>
    <col min="16132" max="16132" width="17.28515625" style="14" customWidth="1"/>
    <col min="16133" max="16133" width="18" style="14" customWidth="1"/>
    <col min="16134" max="16137" width="11.42578125" style="14" customWidth="1"/>
    <col min="16138" max="16138" width="13.85546875" style="14" customWidth="1"/>
    <col min="16139" max="16384" width="11.42578125" style="14"/>
  </cols>
  <sheetData>
    <row r="2" spans="1:10" x14ac:dyDescent="0.2">
      <c r="J2" s="75">
        <v>1</v>
      </c>
    </row>
    <row r="3" spans="1:10" ht="18" x14ac:dyDescent="0.25">
      <c r="A3" s="2" t="s">
        <v>43</v>
      </c>
    </row>
    <row r="4" spans="1:10" ht="13.5" thickBot="1" x14ac:dyDescent="0.25"/>
    <row r="5" spans="1:10" ht="26.25" thickBot="1" x14ac:dyDescent="0.25">
      <c r="A5" s="7" t="s">
        <v>2</v>
      </c>
      <c r="B5" s="30" t="s">
        <v>3</v>
      </c>
      <c r="C5" s="30"/>
      <c r="D5" s="31"/>
      <c r="E5" s="32" t="s">
        <v>17</v>
      </c>
      <c r="F5" s="31" t="s">
        <v>18</v>
      </c>
      <c r="G5" s="31" t="s">
        <v>19</v>
      </c>
      <c r="H5" s="31" t="s">
        <v>20</v>
      </c>
      <c r="I5" s="31" t="s">
        <v>21</v>
      </c>
      <c r="J5" s="33" t="s">
        <v>44</v>
      </c>
    </row>
    <row r="6" spans="1:10" ht="15" x14ac:dyDescent="0.25">
      <c r="A6" s="69"/>
      <c r="B6" s="1">
        <v>40360</v>
      </c>
      <c r="C6" s="15">
        <v>945775</v>
      </c>
      <c r="D6" s="35">
        <f>C6</f>
        <v>945775</v>
      </c>
      <c r="E6" s="36"/>
      <c r="F6" s="36"/>
      <c r="G6" s="36"/>
      <c r="H6" s="36"/>
      <c r="I6" s="36"/>
      <c r="J6" s="37"/>
    </row>
    <row r="7" spans="1:10" ht="15" x14ac:dyDescent="0.25">
      <c r="A7" s="34"/>
      <c r="B7" s="1">
        <v>40391</v>
      </c>
      <c r="C7" s="15">
        <v>1261190</v>
      </c>
      <c r="D7" s="35">
        <f t="shared" ref="D7:D29" si="0">$J$2*C6+(1-$J$2)*D6</f>
        <v>945775</v>
      </c>
      <c r="E7" s="35">
        <f>C7-D7</f>
        <v>315415</v>
      </c>
      <c r="F7" s="35">
        <f>ABS(E7)</f>
        <v>315415</v>
      </c>
      <c r="G7" s="35">
        <f>E7^2</f>
        <v>99486622225</v>
      </c>
      <c r="H7" s="38">
        <f>F7/C7</f>
        <v>0.2500931659781635</v>
      </c>
      <c r="I7" s="38">
        <f>E7/C7</f>
        <v>0.2500931659781635</v>
      </c>
      <c r="J7" s="39"/>
    </row>
    <row r="8" spans="1:10" ht="15" x14ac:dyDescent="0.25">
      <c r="A8" s="34"/>
      <c r="B8" s="1">
        <v>40422</v>
      </c>
      <c r="C8" s="15">
        <v>692561</v>
      </c>
      <c r="D8" s="35">
        <f t="shared" si="0"/>
        <v>1261190</v>
      </c>
      <c r="E8" s="35">
        <f t="shared" ref="E8:E29" si="1">C8-D8</f>
        <v>-568629</v>
      </c>
      <c r="F8" s="35">
        <f t="shared" ref="F8:F29" si="2">ABS(E8)</f>
        <v>568629</v>
      </c>
      <c r="G8" s="35">
        <f t="shared" ref="G8:G29" si="3">E8^2</f>
        <v>323338939641</v>
      </c>
      <c r="H8" s="38">
        <f t="shared" ref="H8:H29" si="4">F8/C8</f>
        <v>0.82105258598159581</v>
      </c>
      <c r="I8" s="38">
        <f t="shared" ref="I8:I29" si="5">E8/C8</f>
        <v>-0.82105258598159581</v>
      </c>
      <c r="J8" s="39"/>
    </row>
    <row r="9" spans="1:10" ht="15" x14ac:dyDescent="0.25">
      <c r="A9" s="34"/>
      <c r="B9" s="1">
        <v>40452</v>
      </c>
      <c r="C9" s="15">
        <v>1218357</v>
      </c>
      <c r="D9" s="35">
        <f t="shared" si="0"/>
        <v>692561</v>
      </c>
      <c r="E9" s="35">
        <f t="shared" si="1"/>
        <v>525796</v>
      </c>
      <c r="F9" s="35">
        <f t="shared" si="2"/>
        <v>525796</v>
      </c>
      <c r="G9" s="35">
        <f t="shared" si="3"/>
        <v>276461433616</v>
      </c>
      <c r="H9" s="38">
        <f t="shared" si="4"/>
        <v>0.43156152096635059</v>
      </c>
      <c r="I9" s="38">
        <f t="shared" si="5"/>
        <v>0.43156152096635059</v>
      </c>
      <c r="J9" s="39"/>
    </row>
    <row r="10" spans="1:10" ht="15" x14ac:dyDescent="0.25">
      <c r="A10" s="40"/>
      <c r="B10" s="1">
        <v>40483</v>
      </c>
      <c r="C10" s="15">
        <v>917663</v>
      </c>
      <c r="D10" s="35">
        <f t="shared" si="0"/>
        <v>1218357</v>
      </c>
      <c r="E10" s="35">
        <f t="shared" si="1"/>
        <v>-300694</v>
      </c>
      <c r="F10" s="35">
        <f t="shared" si="2"/>
        <v>300694</v>
      </c>
      <c r="G10" s="35">
        <f t="shared" si="3"/>
        <v>90416881636</v>
      </c>
      <c r="H10" s="38">
        <f t="shared" si="4"/>
        <v>0.32767366669463627</v>
      </c>
      <c r="I10" s="38">
        <f t="shared" si="5"/>
        <v>-0.32767366669463627</v>
      </c>
      <c r="J10" s="39"/>
    </row>
    <row r="11" spans="1:10" ht="15" x14ac:dyDescent="0.25">
      <c r="A11" s="40"/>
      <c r="B11" s="1">
        <v>40513</v>
      </c>
      <c r="C11" s="15">
        <v>352300</v>
      </c>
      <c r="D11" s="35">
        <f t="shared" si="0"/>
        <v>917663</v>
      </c>
      <c r="E11" s="35">
        <f t="shared" si="1"/>
        <v>-565363</v>
      </c>
      <c r="F11" s="35">
        <f t="shared" si="2"/>
        <v>565363</v>
      </c>
      <c r="G11" s="35">
        <f t="shared" si="3"/>
        <v>319635321769</v>
      </c>
      <c r="H11" s="38">
        <f t="shared" si="4"/>
        <v>1.6047771785410161</v>
      </c>
      <c r="I11" s="38">
        <f t="shared" si="5"/>
        <v>-1.6047771785410161</v>
      </c>
      <c r="J11" s="39"/>
    </row>
    <row r="12" spans="1:10" ht="15" x14ac:dyDescent="0.25">
      <c r="A12" s="40"/>
      <c r="B12" s="1">
        <v>40544</v>
      </c>
      <c r="C12" s="15">
        <v>1284054</v>
      </c>
      <c r="D12" s="35">
        <f t="shared" si="0"/>
        <v>352300</v>
      </c>
      <c r="E12" s="35">
        <f t="shared" si="1"/>
        <v>931754</v>
      </c>
      <c r="F12" s="35">
        <f t="shared" si="2"/>
        <v>931754</v>
      </c>
      <c r="G12" s="35">
        <f t="shared" si="3"/>
        <v>868165516516</v>
      </c>
      <c r="H12" s="38">
        <f t="shared" si="4"/>
        <v>0.7256345916916267</v>
      </c>
      <c r="I12" s="38">
        <f t="shared" si="5"/>
        <v>0.7256345916916267</v>
      </c>
      <c r="J12" s="39"/>
    </row>
    <row r="13" spans="1:10" ht="15" x14ac:dyDescent="0.25">
      <c r="A13" s="40"/>
      <c r="B13" s="1">
        <v>40575</v>
      </c>
      <c r="C13" s="15">
        <v>972411</v>
      </c>
      <c r="D13" s="35">
        <f t="shared" si="0"/>
        <v>1284054</v>
      </c>
      <c r="E13" s="35">
        <f t="shared" si="1"/>
        <v>-311643</v>
      </c>
      <c r="F13" s="35">
        <f t="shared" si="2"/>
        <v>311643</v>
      </c>
      <c r="G13" s="35">
        <f t="shared" si="3"/>
        <v>97121359449</v>
      </c>
      <c r="H13" s="38">
        <f t="shared" si="4"/>
        <v>0.32048485671182247</v>
      </c>
      <c r="I13" s="38">
        <f t="shared" si="5"/>
        <v>-0.32048485671182247</v>
      </c>
      <c r="J13" s="39"/>
    </row>
    <row r="14" spans="1:10" ht="15" x14ac:dyDescent="0.25">
      <c r="A14" s="40"/>
      <c r="B14" s="1">
        <v>40603</v>
      </c>
      <c r="C14" s="15">
        <v>1206077</v>
      </c>
      <c r="D14" s="35">
        <f t="shared" si="0"/>
        <v>972411</v>
      </c>
      <c r="E14" s="35">
        <f t="shared" si="1"/>
        <v>233666</v>
      </c>
      <c r="F14" s="35">
        <f t="shared" si="2"/>
        <v>233666</v>
      </c>
      <c r="G14" s="35">
        <f t="shared" si="3"/>
        <v>54599799556</v>
      </c>
      <c r="H14" s="38">
        <f t="shared" si="4"/>
        <v>0.19374053232090488</v>
      </c>
      <c r="I14" s="38">
        <f t="shared" si="5"/>
        <v>0.19374053232090488</v>
      </c>
      <c r="J14" s="39"/>
    </row>
    <row r="15" spans="1:10" ht="15" x14ac:dyDescent="0.25">
      <c r="A15" s="40"/>
      <c r="B15" s="1">
        <v>40634</v>
      </c>
      <c r="C15" s="15">
        <v>1056456</v>
      </c>
      <c r="D15" s="35">
        <f t="shared" si="0"/>
        <v>1206077</v>
      </c>
      <c r="E15" s="35">
        <f t="shared" si="1"/>
        <v>-149621</v>
      </c>
      <c r="F15" s="35">
        <f t="shared" si="2"/>
        <v>149621</v>
      </c>
      <c r="G15" s="35">
        <f t="shared" si="3"/>
        <v>22386443641</v>
      </c>
      <c r="H15" s="38">
        <f t="shared" si="4"/>
        <v>0.14162539660904003</v>
      </c>
      <c r="I15" s="38">
        <f t="shared" si="5"/>
        <v>-0.14162539660904003</v>
      </c>
      <c r="J15" s="39"/>
    </row>
    <row r="16" spans="1:10" ht="15" x14ac:dyDescent="0.25">
      <c r="A16" s="40"/>
      <c r="B16" s="1">
        <v>40664</v>
      </c>
      <c r="C16" s="15">
        <v>1211680</v>
      </c>
      <c r="D16" s="35">
        <f t="shared" si="0"/>
        <v>1056456</v>
      </c>
      <c r="E16" s="35">
        <f t="shared" si="1"/>
        <v>155224</v>
      </c>
      <c r="F16" s="35">
        <f t="shared" si="2"/>
        <v>155224</v>
      </c>
      <c r="G16" s="35">
        <f t="shared" si="3"/>
        <v>24094490176</v>
      </c>
      <c r="H16" s="38">
        <f t="shared" si="4"/>
        <v>0.12810643074078965</v>
      </c>
      <c r="I16" s="38">
        <f t="shared" si="5"/>
        <v>0.12810643074078965</v>
      </c>
      <c r="J16" s="39"/>
    </row>
    <row r="17" spans="1:10" ht="15" x14ac:dyDescent="0.25">
      <c r="A17" s="40"/>
      <c r="B17" s="1">
        <v>40695</v>
      </c>
      <c r="C17" s="15">
        <v>1192073</v>
      </c>
      <c r="D17" s="35">
        <f t="shared" si="0"/>
        <v>1211680</v>
      </c>
      <c r="E17" s="35">
        <f t="shared" si="1"/>
        <v>-19607</v>
      </c>
      <c r="F17" s="35">
        <f t="shared" si="2"/>
        <v>19607</v>
      </c>
      <c r="G17" s="35">
        <f t="shared" si="3"/>
        <v>384434449</v>
      </c>
      <c r="H17" s="38">
        <f t="shared" si="4"/>
        <v>1.6447818212475242E-2</v>
      </c>
      <c r="I17" s="38">
        <f t="shared" si="5"/>
        <v>-1.6447818212475242E-2</v>
      </c>
      <c r="J17" s="39"/>
    </row>
    <row r="18" spans="1:10" ht="15" x14ac:dyDescent="0.25">
      <c r="A18" s="40"/>
      <c r="B18" s="1">
        <v>40725</v>
      </c>
      <c r="C18" s="15">
        <v>880271</v>
      </c>
      <c r="D18" s="35">
        <f t="shared" si="0"/>
        <v>1192073</v>
      </c>
      <c r="E18" s="35">
        <f t="shared" si="1"/>
        <v>-311802</v>
      </c>
      <c r="F18" s="35">
        <f t="shared" si="2"/>
        <v>311802</v>
      </c>
      <c r="G18" s="35">
        <f t="shared" si="3"/>
        <v>97220487204</v>
      </c>
      <c r="H18" s="38">
        <f t="shared" si="4"/>
        <v>0.35421137354292032</v>
      </c>
      <c r="I18" s="38">
        <f t="shared" si="5"/>
        <v>-0.35421137354292032</v>
      </c>
      <c r="J18" s="39"/>
    </row>
    <row r="19" spans="1:10" ht="15" x14ac:dyDescent="0.25">
      <c r="A19" s="40"/>
      <c r="B19" s="1">
        <v>40756</v>
      </c>
      <c r="C19" s="15">
        <v>1950547</v>
      </c>
      <c r="D19" s="35">
        <f t="shared" si="0"/>
        <v>880271</v>
      </c>
      <c r="E19" s="35">
        <f t="shared" si="1"/>
        <v>1070276</v>
      </c>
      <c r="F19" s="35">
        <f t="shared" si="2"/>
        <v>1070276</v>
      </c>
      <c r="G19" s="35">
        <f t="shared" si="3"/>
        <v>1145490716176</v>
      </c>
      <c r="H19" s="38">
        <f t="shared" si="4"/>
        <v>0.54870556823291106</v>
      </c>
      <c r="I19" s="38">
        <f t="shared" si="5"/>
        <v>0.54870556823291106</v>
      </c>
      <c r="J19" s="39"/>
    </row>
    <row r="20" spans="1:10" ht="15" x14ac:dyDescent="0.25">
      <c r="A20" s="40"/>
      <c r="B20" s="1">
        <v>40787</v>
      </c>
      <c r="C20" s="15">
        <v>1334862</v>
      </c>
      <c r="D20" s="35">
        <f t="shared" si="0"/>
        <v>1950547</v>
      </c>
      <c r="E20" s="35">
        <f t="shared" si="1"/>
        <v>-615685</v>
      </c>
      <c r="F20" s="35">
        <f t="shared" si="2"/>
        <v>615685</v>
      </c>
      <c r="G20" s="35">
        <f t="shared" si="3"/>
        <v>379068019225</v>
      </c>
      <c r="H20" s="38">
        <f t="shared" si="4"/>
        <v>0.46123494413654748</v>
      </c>
      <c r="I20" s="38">
        <f t="shared" si="5"/>
        <v>-0.46123494413654748</v>
      </c>
      <c r="J20" s="39"/>
    </row>
    <row r="21" spans="1:10" ht="15" x14ac:dyDescent="0.25">
      <c r="A21" s="40"/>
      <c r="B21" s="1">
        <v>40817</v>
      </c>
      <c r="C21" s="15">
        <v>1843640</v>
      </c>
      <c r="D21" s="35">
        <f t="shared" si="0"/>
        <v>1334862</v>
      </c>
      <c r="E21" s="35">
        <f t="shared" si="1"/>
        <v>508778</v>
      </c>
      <c r="F21" s="35">
        <f t="shared" si="2"/>
        <v>508778</v>
      </c>
      <c r="G21" s="35">
        <f t="shared" si="3"/>
        <v>258855053284</v>
      </c>
      <c r="H21" s="38">
        <f t="shared" si="4"/>
        <v>0.27596385411468616</v>
      </c>
      <c r="I21" s="38">
        <f t="shared" si="5"/>
        <v>0.27596385411468616</v>
      </c>
      <c r="J21" s="39"/>
    </row>
    <row r="22" spans="1:10" ht="15" x14ac:dyDescent="0.25">
      <c r="A22" s="40"/>
      <c r="B22" s="1">
        <v>40848</v>
      </c>
      <c r="C22" s="15">
        <v>1081329</v>
      </c>
      <c r="D22" s="35">
        <f t="shared" si="0"/>
        <v>1843640</v>
      </c>
      <c r="E22" s="35">
        <f t="shared" si="1"/>
        <v>-762311</v>
      </c>
      <c r="F22" s="35">
        <f t="shared" si="2"/>
        <v>762311</v>
      </c>
      <c r="G22" s="35">
        <f t="shared" si="3"/>
        <v>581118060721</v>
      </c>
      <c r="H22" s="38">
        <f t="shared" si="4"/>
        <v>0.70497600637733748</v>
      </c>
      <c r="I22" s="38">
        <f t="shared" si="5"/>
        <v>-0.70497600637733748</v>
      </c>
      <c r="J22" s="39"/>
    </row>
    <row r="23" spans="1:10" ht="15" x14ac:dyDescent="0.25">
      <c r="A23" s="40"/>
      <c r="B23" s="1">
        <v>40878</v>
      </c>
      <c r="C23" s="15">
        <v>815774</v>
      </c>
      <c r="D23" s="35">
        <f t="shared" si="0"/>
        <v>1081329</v>
      </c>
      <c r="E23" s="35">
        <f t="shared" si="1"/>
        <v>-265555</v>
      </c>
      <c r="F23" s="35">
        <f t="shared" si="2"/>
        <v>265555</v>
      </c>
      <c r="G23" s="35">
        <f t="shared" si="3"/>
        <v>70519458025</v>
      </c>
      <c r="H23" s="38">
        <f t="shared" si="4"/>
        <v>0.32552520673617941</v>
      </c>
      <c r="I23" s="38">
        <f t="shared" si="5"/>
        <v>-0.32552520673617941</v>
      </c>
      <c r="J23" s="39"/>
    </row>
    <row r="24" spans="1:10" ht="15" x14ac:dyDescent="0.25">
      <c r="A24" s="40"/>
      <c r="B24" s="1">
        <v>40909</v>
      </c>
      <c r="C24" s="15">
        <v>957896</v>
      </c>
      <c r="D24" s="35">
        <f t="shared" si="0"/>
        <v>815774</v>
      </c>
      <c r="E24" s="35">
        <f t="shared" si="1"/>
        <v>142122</v>
      </c>
      <c r="F24" s="35">
        <f t="shared" si="2"/>
        <v>142122</v>
      </c>
      <c r="G24" s="35">
        <f t="shared" si="3"/>
        <v>20198662884</v>
      </c>
      <c r="H24" s="38">
        <f t="shared" si="4"/>
        <v>0.14836892522779091</v>
      </c>
      <c r="I24" s="38">
        <f t="shared" si="5"/>
        <v>0.14836892522779091</v>
      </c>
      <c r="J24" s="39"/>
    </row>
    <row r="25" spans="1:10" ht="15" x14ac:dyDescent="0.25">
      <c r="A25" s="40"/>
      <c r="B25" s="1">
        <v>40940</v>
      </c>
      <c r="C25" s="15">
        <v>991374</v>
      </c>
      <c r="D25" s="35">
        <f t="shared" si="0"/>
        <v>957896</v>
      </c>
      <c r="E25" s="35">
        <f t="shared" si="1"/>
        <v>33478</v>
      </c>
      <c r="F25" s="35">
        <f t="shared" si="2"/>
        <v>33478</v>
      </c>
      <c r="G25" s="35">
        <f t="shared" si="3"/>
        <v>1120776484</v>
      </c>
      <c r="H25" s="38">
        <f t="shared" si="4"/>
        <v>3.3769293929435312E-2</v>
      </c>
      <c r="I25" s="38">
        <f t="shared" si="5"/>
        <v>3.3769293929435312E-2</v>
      </c>
      <c r="J25" s="39"/>
    </row>
    <row r="26" spans="1:10" ht="15" x14ac:dyDescent="0.25">
      <c r="A26" s="40"/>
      <c r="B26" s="1">
        <v>40969</v>
      </c>
      <c r="C26" s="15">
        <v>1122492</v>
      </c>
      <c r="D26" s="35">
        <f t="shared" si="0"/>
        <v>991374</v>
      </c>
      <c r="E26" s="35">
        <f t="shared" si="1"/>
        <v>131118</v>
      </c>
      <c r="F26" s="35">
        <f t="shared" si="2"/>
        <v>131118</v>
      </c>
      <c r="G26" s="35">
        <f t="shared" si="3"/>
        <v>17191929924</v>
      </c>
      <c r="H26" s="38">
        <f t="shared" si="4"/>
        <v>0.11680974118301066</v>
      </c>
      <c r="I26" s="38">
        <f t="shared" si="5"/>
        <v>0.11680974118301066</v>
      </c>
      <c r="J26" s="39"/>
    </row>
    <row r="27" spans="1:10" ht="15" x14ac:dyDescent="0.25">
      <c r="A27" s="40"/>
      <c r="B27" s="1">
        <v>41000</v>
      </c>
      <c r="C27" s="15">
        <v>1090146</v>
      </c>
      <c r="D27" s="35">
        <f t="shared" si="0"/>
        <v>1122492</v>
      </c>
      <c r="E27" s="35">
        <f t="shared" si="1"/>
        <v>-32346</v>
      </c>
      <c r="F27" s="35">
        <f t="shared" si="2"/>
        <v>32346</v>
      </c>
      <c r="G27" s="35">
        <f t="shared" si="3"/>
        <v>1046263716</v>
      </c>
      <c r="H27" s="38">
        <f t="shared" si="4"/>
        <v>2.9671255042902512E-2</v>
      </c>
      <c r="I27" s="38">
        <f t="shared" si="5"/>
        <v>-2.9671255042902512E-2</v>
      </c>
      <c r="J27" s="39"/>
    </row>
    <row r="28" spans="1:10" ht="15" x14ac:dyDescent="0.25">
      <c r="A28" s="40"/>
      <c r="B28" s="1">
        <v>41030</v>
      </c>
      <c r="C28" s="15">
        <v>947611</v>
      </c>
      <c r="D28" s="35">
        <f t="shared" si="0"/>
        <v>1090146</v>
      </c>
      <c r="E28" s="35">
        <f t="shared" si="1"/>
        <v>-142535</v>
      </c>
      <c r="F28" s="35">
        <f t="shared" si="2"/>
        <v>142535</v>
      </c>
      <c r="G28" s="35">
        <f t="shared" si="3"/>
        <v>20316226225</v>
      </c>
      <c r="H28" s="38">
        <f t="shared" si="4"/>
        <v>0.15041509649001542</v>
      </c>
      <c r="I28" s="38">
        <f t="shared" si="5"/>
        <v>-0.15041509649001542</v>
      </c>
      <c r="J28" s="39"/>
    </row>
    <row r="29" spans="1:10" ht="15.75" thickBot="1" x14ac:dyDescent="0.3">
      <c r="A29" s="46"/>
      <c r="B29" s="1">
        <v>41061</v>
      </c>
      <c r="C29" s="15">
        <v>972620</v>
      </c>
      <c r="D29" s="35">
        <f t="shared" si="0"/>
        <v>947611</v>
      </c>
      <c r="E29" s="35">
        <f t="shared" si="1"/>
        <v>25009</v>
      </c>
      <c r="F29" s="35">
        <f t="shared" si="2"/>
        <v>25009</v>
      </c>
      <c r="G29" s="35">
        <f t="shared" si="3"/>
        <v>625450081</v>
      </c>
      <c r="H29" s="38">
        <f t="shared" si="4"/>
        <v>2.5713022557627852E-2</v>
      </c>
      <c r="I29" s="38">
        <f t="shared" si="5"/>
        <v>2.5713022557627852E-2</v>
      </c>
      <c r="J29" s="39"/>
    </row>
    <row r="30" spans="1:10" ht="13.5" thickBot="1" x14ac:dyDescent="0.25">
      <c r="A30" s="42"/>
      <c r="B30" s="50"/>
      <c r="C30" s="51"/>
      <c r="D30" s="76">
        <f>$J$2*C29+(1-$J$2)*D29</f>
        <v>972620</v>
      </c>
      <c r="E30" s="54">
        <f>SUM(E7:E29)</f>
        <v>26845</v>
      </c>
      <c r="F30" s="54">
        <f>AVERAGE(F7:F29)</f>
        <v>352975.08695652173</v>
      </c>
      <c r="G30" s="54">
        <f>AVERAGE(G7:G29)</f>
        <v>207341841157.52173</v>
      </c>
      <c r="H30" s="55">
        <f>AVERAGE(H7:H29)</f>
        <v>0.35376356660955599</v>
      </c>
      <c r="I30" s="55">
        <f>AVERAGE(I7:I29)</f>
        <v>-0.10346211904926919</v>
      </c>
      <c r="J30" s="73">
        <f>E30/F30</f>
        <v>7.6053526132587021E-2</v>
      </c>
    </row>
    <row r="33" spans="3:9" ht="38.25" customHeight="1" x14ac:dyDescent="0.2">
      <c r="C33" s="96"/>
      <c r="D33" s="108"/>
      <c r="E33" s="108" t="s">
        <v>18</v>
      </c>
      <c r="F33" s="108" t="s">
        <v>19</v>
      </c>
      <c r="G33" s="108" t="s">
        <v>20</v>
      </c>
      <c r="H33" s="108" t="s">
        <v>21</v>
      </c>
      <c r="I33" s="108" t="s">
        <v>44</v>
      </c>
    </row>
    <row r="34" spans="3:9" x14ac:dyDescent="0.2">
      <c r="C34" s="111">
        <v>0.1</v>
      </c>
      <c r="D34" s="106">
        <v>1085290.0802963744</v>
      </c>
      <c r="E34" s="106">
        <v>255675.41441774066</v>
      </c>
      <c r="F34" s="106">
        <v>115895889138.79437</v>
      </c>
      <c r="G34" s="107">
        <v>0.26533728192853201</v>
      </c>
      <c r="H34" s="107">
        <v>-4.9845266350321722E-2</v>
      </c>
      <c r="I34" s="109">
        <v>5.4567264754062208</v>
      </c>
    </row>
    <row r="35" spans="3:9" x14ac:dyDescent="0.2">
      <c r="C35" s="111">
        <v>0.25</v>
      </c>
      <c r="D35" s="106">
        <v>1043000.4504593675</v>
      </c>
      <c r="E35" s="106">
        <v>263171.27864170185</v>
      </c>
      <c r="F35" s="106">
        <v>118246736745.54314</v>
      </c>
      <c r="G35" s="107">
        <v>0.28243378943799075</v>
      </c>
      <c r="H35" s="107">
        <v>-9.1502997098701772E-2</v>
      </c>
      <c r="I35" s="109">
        <v>1.4777516902478822</v>
      </c>
    </row>
    <row r="36" spans="3:9" s="28" customFormat="1" x14ac:dyDescent="0.2">
      <c r="C36" s="112">
        <v>0.6</v>
      </c>
      <c r="D36" s="106">
        <v>984036.55893131986</v>
      </c>
      <c r="E36" s="106">
        <v>280375.39377123176</v>
      </c>
      <c r="F36" s="106">
        <v>141052055469.4425</v>
      </c>
      <c r="G36" s="107">
        <v>0.29842310756215723</v>
      </c>
      <c r="H36" s="107">
        <v>-0.10335411402371905</v>
      </c>
      <c r="I36" s="109">
        <v>0.22744244431651192</v>
      </c>
    </row>
    <row r="37" spans="3:9" s="68" customFormat="1" x14ac:dyDescent="0.2">
      <c r="C37" s="112">
        <v>0.8</v>
      </c>
      <c r="D37" s="106">
        <v>973353.9029560542</v>
      </c>
      <c r="E37" s="106">
        <v>309516.16668516665</v>
      </c>
      <c r="F37" s="106">
        <v>166662145154.84824</v>
      </c>
      <c r="G37" s="107">
        <v>0.3211804226635841</v>
      </c>
      <c r="H37" s="114">
        <v>-0.10393296949547723</v>
      </c>
      <c r="I37" s="110">
        <v>0.11137908906107044</v>
      </c>
    </row>
    <row r="38" spans="3:9" x14ac:dyDescent="0.2">
      <c r="C38" s="111">
        <v>0.9</v>
      </c>
      <c r="D38" s="106">
        <v>971563.24101901008</v>
      </c>
      <c r="E38" s="106">
        <v>329994.74124265235</v>
      </c>
      <c r="F38" s="106">
        <v>184626302248.43893</v>
      </c>
      <c r="G38" s="107">
        <v>0.33693246919216185</v>
      </c>
      <c r="H38" s="113">
        <v>-0.10386892608121542</v>
      </c>
      <c r="I38" s="109">
        <v>8.6830478038325901E-2</v>
      </c>
    </row>
    <row r="39" spans="3:9" x14ac:dyDescent="0.2">
      <c r="C39" s="111">
        <v>1</v>
      </c>
      <c r="D39" s="106">
        <v>972620</v>
      </c>
      <c r="E39" s="106">
        <v>352975.08695652173</v>
      </c>
      <c r="F39" s="106">
        <v>207341841157.52173</v>
      </c>
      <c r="G39" s="107">
        <v>0.35376356660955599</v>
      </c>
      <c r="H39" s="113">
        <v>-0.10346211904926919</v>
      </c>
      <c r="I39" s="109">
        <v>7.6053526132587021E-2</v>
      </c>
    </row>
    <row r="42" spans="3:9" x14ac:dyDescent="0.2">
      <c r="C42" s="28" t="s">
        <v>45</v>
      </c>
      <c r="E42" s="78"/>
      <c r="F42" s="78"/>
      <c r="G42" s="77"/>
      <c r="H42" s="77"/>
      <c r="I42" s="78"/>
    </row>
    <row r="43" spans="3:9" x14ac:dyDescent="0.2">
      <c r="C43" s="28" t="s">
        <v>51</v>
      </c>
    </row>
    <row r="44" spans="3:9" x14ac:dyDescent="0.2">
      <c r="C44" s="28" t="s">
        <v>46</v>
      </c>
    </row>
    <row r="45" spans="3:9" x14ac:dyDescent="0.2">
      <c r="C45" s="28" t="s">
        <v>47</v>
      </c>
    </row>
    <row r="46" spans="3:9" x14ac:dyDescent="0.2">
      <c r="C46" s="28"/>
    </row>
    <row r="47" spans="3:9" x14ac:dyDescent="0.2">
      <c r="C47" s="28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7169" r:id="rId4">
          <objectPr defaultSize="0" autoPict="0" r:id="rId5">
            <anchor moveWithCells="1" sizeWithCells="1">
              <from>
                <xdr:col>4</xdr:col>
                <xdr:colOff>47625</xdr:colOff>
                <xdr:row>1</xdr:row>
                <xdr:rowOff>85725</xdr:rowOff>
              </from>
              <to>
                <xdr:col>5</xdr:col>
                <xdr:colOff>952500</xdr:colOff>
                <xdr:row>3</xdr:row>
                <xdr:rowOff>161925</xdr:rowOff>
              </to>
            </anchor>
          </objectPr>
        </oleObject>
      </mc:Choice>
      <mc:Fallback>
        <oleObject progId="Equation.3" shapeId="7169" r:id="rId4"/>
      </mc:Fallback>
    </mc:AlternateContent>
    <mc:AlternateContent xmlns:mc="http://schemas.openxmlformats.org/markup-compatibility/2006">
      <mc:Choice Requires="x14">
        <oleObject progId="Equation.3" shapeId="7170" r:id="rId6">
          <objectPr defaultSize="0" autoPict="0" r:id="rId7">
            <anchor moveWithCells="1" sizeWithCells="1">
              <from>
                <xdr:col>9</xdr:col>
                <xdr:colOff>295275</xdr:colOff>
                <xdr:row>1</xdr:row>
                <xdr:rowOff>9525</xdr:rowOff>
              </from>
              <to>
                <xdr:col>9</xdr:col>
                <xdr:colOff>561975</xdr:colOff>
                <xdr:row>1</xdr:row>
                <xdr:rowOff>152400</xdr:rowOff>
              </to>
            </anchor>
          </objectPr>
        </oleObject>
      </mc:Choice>
      <mc:Fallback>
        <oleObject progId="Equation.3" shapeId="7170" r:id="rId6"/>
      </mc:Fallback>
    </mc:AlternateContent>
    <mc:AlternateContent xmlns:mc="http://schemas.openxmlformats.org/markup-compatibility/2006">
      <mc:Choice Requires="x14">
        <oleObject progId="Equation.3" shapeId="7171" r:id="rId8">
          <objectPr defaultSize="0" autoPict="0" r:id="rId9">
            <anchor moveWithCells="1" sizeWithCells="1">
              <from>
                <xdr:col>0</xdr:col>
                <xdr:colOff>276225</xdr:colOff>
                <xdr:row>32</xdr:row>
                <xdr:rowOff>95250</xdr:rowOff>
              </from>
              <to>
                <xdr:col>1</xdr:col>
                <xdr:colOff>762000</xdr:colOff>
                <xdr:row>38</xdr:row>
                <xdr:rowOff>114300</xdr:rowOff>
              </to>
            </anchor>
          </objectPr>
        </oleObject>
      </mc:Choice>
      <mc:Fallback>
        <oleObject progId="Equation.3" shapeId="7171" r:id="rId8"/>
      </mc:Fallback>
    </mc:AlternateContent>
    <mc:AlternateContent xmlns:mc="http://schemas.openxmlformats.org/markup-compatibility/2006">
      <mc:Choice Requires="x14">
        <oleObject progId="Equation.3" shapeId="7172" r:id="rId10">
          <objectPr defaultSize="0" autoPict="0" r:id="rId11">
            <anchor moveWithCells="1" sizeWithCells="1">
              <from>
                <xdr:col>2</xdr:col>
                <xdr:colOff>419100</xdr:colOff>
                <xdr:row>4</xdr:row>
                <xdr:rowOff>57150</xdr:rowOff>
              </from>
              <to>
                <xdr:col>2</xdr:col>
                <xdr:colOff>571500</xdr:colOff>
                <xdr:row>4</xdr:row>
                <xdr:rowOff>276225</xdr:rowOff>
              </to>
            </anchor>
          </objectPr>
        </oleObject>
      </mc:Choice>
      <mc:Fallback>
        <oleObject progId="Equation.3" shapeId="7172" r:id="rId10"/>
      </mc:Fallback>
    </mc:AlternateContent>
    <mc:AlternateContent xmlns:mc="http://schemas.openxmlformats.org/markup-compatibility/2006">
      <mc:Choice Requires="x14">
        <oleObject progId="Equation.3" shapeId="7173" r:id="rId12">
          <objectPr defaultSize="0" autoPict="0" r:id="rId13">
            <anchor moveWithCells="1" sizeWithCells="1">
              <from>
                <xdr:col>3</xdr:col>
                <xdr:colOff>762000</xdr:colOff>
                <xdr:row>3</xdr:row>
                <xdr:rowOff>142875</xdr:rowOff>
              </from>
              <to>
                <xdr:col>3</xdr:col>
                <xdr:colOff>1066800</xdr:colOff>
                <xdr:row>4</xdr:row>
                <xdr:rowOff>304800</xdr:rowOff>
              </to>
            </anchor>
          </objectPr>
        </oleObject>
      </mc:Choice>
      <mc:Fallback>
        <oleObject progId="Equation.3" shapeId="7173" r:id="rId12"/>
      </mc:Fallback>
    </mc:AlternateContent>
    <mc:AlternateContent xmlns:mc="http://schemas.openxmlformats.org/markup-compatibility/2006">
      <mc:Choice Requires="x14">
        <oleObject progId="Equation.3" shapeId="7174" r:id="rId14">
          <objectPr defaultSize="0" autoPict="0" r:id="rId7">
            <anchor moveWithCells="1" sizeWithCells="1">
              <from>
                <xdr:col>2</xdr:col>
                <xdr:colOff>219075</xdr:colOff>
                <xdr:row>32</xdr:row>
                <xdr:rowOff>180975</xdr:rowOff>
              </from>
              <to>
                <xdr:col>2</xdr:col>
                <xdr:colOff>485775</xdr:colOff>
                <xdr:row>32</xdr:row>
                <xdr:rowOff>323850</xdr:rowOff>
              </to>
            </anchor>
          </objectPr>
        </oleObject>
      </mc:Choice>
      <mc:Fallback>
        <oleObject progId="Equation.3" shapeId="7174" r:id="rId14"/>
      </mc:Fallback>
    </mc:AlternateContent>
    <mc:AlternateContent xmlns:mc="http://schemas.openxmlformats.org/markup-compatibility/2006">
      <mc:Choice Requires="x14">
        <oleObject progId="Equation.3" shapeId="7175" r:id="rId15">
          <objectPr defaultSize="0" autoPict="0" r:id="rId13">
            <anchor moveWithCells="1" sizeWithCells="1">
              <from>
                <xdr:col>3</xdr:col>
                <xdr:colOff>447675</xdr:colOff>
                <xdr:row>32</xdr:row>
                <xdr:rowOff>66675</xdr:rowOff>
              </from>
              <to>
                <xdr:col>3</xdr:col>
                <xdr:colOff>752475</xdr:colOff>
                <xdr:row>32</xdr:row>
                <xdr:rowOff>400050</xdr:rowOff>
              </to>
            </anchor>
          </objectPr>
        </oleObject>
      </mc:Choice>
      <mc:Fallback>
        <oleObject progId="Equation.3" shapeId="7175" r:id="rId15"/>
      </mc:Fallback>
    </mc:AlternateContent>
    <mc:AlternateContent xmlns:mc="http://schemas.openxmlformats.org/markup-compatibility/2006">
      <mc:Choice Requires="x14">
        <oleObject progId="Equation.3" shapeId="7176" r:id="rId16">
          <objectPr defaultSize="0" autoPict="0" r:id="rId17">
            <anchor moveWithCells="1" sizeWithCells="1">
              <from>
                <xdr:col>9</xdr:col>
                <xdr:colOff>533400</xdr:colOff>
                <xdr:row>2</xdr:row>
                <xdr:rowOff>38100</xdr:rowOff>
              </from>
              <to>
                <xdr:col>9</xdr:col>
                <xdr:colOff>914400</xdr:colOff>
                <xdr:row>3</xdr:row>
                <xdr:rowOff>114300</xdr:rowOff>
              </to>
            </anchor>
          </objectPr>
        </oleObject>
      </mc:Choice>
      <mc:Fallback>
        <oleObject progId="Equation.3" shapeId="7176" r:id="rId16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O58"/>
  <sheetViews>
    <sheetView showGridLines="0" zoomScaleNormal="100" workbookViewId="0">
      <pane ySplit="6" topLeftCell="A7" activePane="bottomLeft" state="frozen"/>
      <selection pane="bottomLeft" activeCell="M11" sqref="M11"/>
    </sheetView>
  </sheetViews>
  <sheetFormatPr baseColWidth="10" defaultColWidth="11.42578125" defaultRowHeight="12.75" x14ac:dyDescent="0.2"/>
  <cols>
    <col min="1" max="1" width="11.42578125" style="14" customWidth="1"/>
    <col min="2" max="2" width="19.85546875" style="14" customWidth="1"/>
    <col min="3" max="3" width="12.42578125" style="14" bestFit="1" customWidth="1"/>
    <col min="4" max="4" width="17.28515625" style="14" customWidth="1"/>
    <col min="5" max="5" width="11.28515625" style="14" bestFit="1" customWidth="1"/>
    <col min="6" max="6" width="12.28515625" style="14" bestFit="1" customWidth="1"/>
    <col min="7" max="7" width="13" style="14" bestFit="1" customWidth="1"/>
    <col min="8" max="8" width="12.28515625" style="14" bestFit="1" customWidth="1"/>
    <col min="9" max="9" width="19.7109375" style="14" bestFit="1" customWidth="1"/>
    <col min="10" max="10" width="7.85546875" style="14" customWidth="1"/>
    <col min="11" max="11" width="8.5703125" style="100" customWidth="1"/>
    <col min="12" max="256" width="11.42578125" style="14"/>
    <col min="257" max="257" width="11.42578125" style="14" customWidth="1"/>
    <col min="258" max="258" width="19.85546875" style="14" customWidth="1"/>
    <col min="259" max="259" width="11.42578125" style="14" customWidth="1"/>
    <col min="260" max="260" width="17.28515625" style="14" customWidth="1"/>
    <col min="261" max="261" width="18" style="14" customWidth="1"/>
    <col min="262" max="264" width="11.42578125" style="14" customWidth="1"/>
    <col min="265" max="265" width="13.85546875" style="14" customWidth="1"/>
    <col min="266" max="266" width="14.85546875" style="14" customWidth="1"/>
    <col min="267" max="512" width="11.42578125" style="14"/>
    <col min="513" max="513" width="11.42578125" style="14" customWidth="1"/>
    <col min="514" max="514" width="19.85546875" style="14" customWidth="1"/>
    <col min="515" max="515" width="11.42578125" style="14" customWidth="1"/>
    <col min="516" max="516" width="17.28515625" style="14" customWidth="1"/>
    <col min="517" max="517" width="18" style="14" customWidth="1"/>
    <col min="518" max="520" width="11.42578125" style="14" customWidth="1"/>
    <col min="521" max="521" width="13.85546875" style="14" customWidth="1"/>
    <col min="522" max="522" width="14.85546875" style="14" customWidth="1"/>
    <col min="523" max="768" width="11.42578125" style="14"/>
    <col min="769" max="769" width="11.42578125" style="14" customWidth="1"/>
    <col min="770" max="770" width="19.85546875" style="14" customWidth="1"/>
    <col min="771" max="771" width="11.42578125" style="14" customWidth="1"/>
    <col min="772" max="772" width="17.28515625" style="14" customWidth="1"/>
    <col min="773" max="773" width="18" style="14" customWidth="1"/>
    <col min="774" max="776" width="11.42578125" style="14" customWidth="1"/>
    <col min="777" max="777" width="13.85546875" style="14" customWidth="1"/>
    <col min="778" max="778" width="14.85546875" style="14" customWidth="1"/>
    <col min="779" max="1024" width="11.42578125" style="14"/>
    <col min="1025" max="1025" width="11.42578125" style="14" customWidth="1"/>
    <col min="1026" max="1026" width="19.85546875" style="14" customWidth="1"/>
    <col min="1027" max="1027" width="11.42578125" style="14" customWidth="1"/>
    <col min="1028" max="1028" width="17.28515625" style="14" customWidth="1"/>
    <col min="1029" max="1029" width="18" style="14" customWidth="1"/>
    <col min="1030" max="1032" width="11.42578125" style="14" customWidth="1"/>
    <col min="1033" max="1033" width="13.85546875" style="14" customWidth="1"/>
    <col min="1034" max="1034" width="14.85546875" style="14" customWidth="1"/>
    <col min="1035" max="1280" width="11.42578125" style="14"/>
    <col min="1281" max="1281" width="11.42578125" style="14" customWidth="1"/>
    <col min="1282" max="1282" width="19.85546875" style="14" customWidth="1"/>
    <col min="1283" max="1283" width="11.42578125" style="14" customWidth="1"/>
    <col min="1284" max="1284" width="17.28515625" style="14" customWidth="1"/>
    <col min="1285" max="1285" width="18" style="14" customWidth="1"/>
    <col min="1286" max="1288" width="11.42578125" style="14" customWidth="1"/>
    <col min="1289" max="1289" width="13.85546875" style="14" customWidth="1"/>
    <col min="1290" max="1290" width="14.85546875" style="14" customWidth="1"/>
    <col min="1291" max="1536" width="11.42578125" style="14"/>
    <col min="1537" max="1537" width="11.42578125" style="14" customWidth="1"/>
    <col min="1538" max="1538" width="19.85546875" style="14" customWidth="1"/>
    <col min="1539" max="1539" width="11.42578125" style="14" customWidth="1"/>
    <col min="1540" max="1540" width="17.28515625" style="14" customWidth="1"/>
    <col min="1541" max="1541" width="18" style="14" customWidth="1"/>
    <col min="1542" max="1544" width="11.42578125" style="14" customWidth="1"/>
    <col min="1545" max="1545" width="13.85546875" style="14" customWidth="1"/>
    <col min="1546" max="1546" width="14.85546875" style="14" customWidth="1"/>
    <col min="1547" max="1792" width="11.42578125" style="14"/>
    <col min="1793" max="1793" width="11.42578125" style="14" customWidth="1"/>
    <col min="1794" max="1794" width="19.85546875" style="14" customWidth="1"/>
    <col min="1795" max="1795" width="11.42578125" style="14" customWidth="1"/>
    <col min="1796" max="1796" width="17.28515625" style="14" customWidth="1"/>
    <col min="1797" max="1797" width="18" style="14" customWidth="1"/>
    <col min="1798" max="1800" width="11.42578125" style="14" customWidth="1"/>
    <col min="1801" max="1801" width="13.85546875" style="14" customWidth="1"/>
    <col min="1802" max="1802" width="14.85546875" style="14" customWidth="1"/>
    <col min="1803" max="2048" width="11.42578125" style="14"/>
    <col min="2049" max="2049" width="11.42578125" style="14" customWidth="1"/>
    <col min="2050" max="2050" width="19.85546875" style="14" customWidth="1"/>
    <col min="2051" max="2051" width="11.42578125" style="14" customWidth="1"/>
    <col min="2052" max="2052" width="17.28515625" style="14" customWidth="1"/>
    <col min="2053" max="2053" width="18" style="14" customWidth="1"/>
    <col min="2054" max="2056" width="11.42578125" style="14" customWidth="1"/>
    <col min="2057" max="2057" width="13.85546875" style="14" customWidth="1"/>
    <col min="2058" max="2058" width="14.85546875" style="14" customWidth="1"/>
    <col min="2059" max="2304" width="11.42578125" style="14"/>
    <col min="2305" max="2305" width="11.42578125" style="14" customWidth="1"/>
    <col min="2306" max="2306" width="19.85546875" style="14" customWidth="1"/>
    <col min="2307" max="2307" width="11.42578125" style="14" customWidth="1"/>
    <col min="2308" max="2308" width="17.28515625" style="14" customWidth="1"/>
    <col min="2309" max="2309" width="18" style="14" customWidth="1"/>
    <col min="2310" max="2312" width="11.42578125" style="14" customWidth="1"/>
    <col min="2313" max="2313" width="13.85546875" style="14" customWidth="1"/>
    <col min="2314" max="2314" width="14.85546875" style="14" customWidth="1"/>
    <col min="2315" max="2560" width="11.42578125" style="14"/>
    <col min="2561" max="2561" width="11.42578125" style="14" customWidth="1"/>
    <col min="2562" max="2562" width="19.85546875" style="14" customWidth="1"/>
    <col min="2563" max="2563" width="11.42578125" style="14" customWidth="1"/>
    <col min="2564" max="2564" width="17.28515625" style="14" customWidth="1"/>
    <col min="2565" max="2565" width="18" style="14" customWidth="1"/>
    <col min="2566" max="2568" width="11.42578125" style="14" customWidth="1"/>
    <col min="2569" max="2569" width="13.85546875" style="14" customWidth="1"/>
    <col min="2570" max="2570" width="14.85546875" style="14" customWidth="1"/>
    <col min="2571" max="2816" width="11.42578125" style="14"/>
    <col min="2817" max="2817" width="11.42578125" style="14" customWidth="1"/>
    <col min="2818" max="2818" width="19.85546875" style="14" customWidth="1"/>
    <col min="2819" max="2819" width="11.42578125" style="14" customWidth="1"/>
    <col min="2820" max="2820" width="17.28515625" style="14" customWidth="1"/>
    <col min="2821" max="2821" width="18" style="14" customWidth="1"/>
    <col min="2822" max="2824" width="11.42578125" style="14" customWidth="1"/>
    <col min="2825" max="2825" width="13.85546875" style="14" customWidth="1"/>
    <col min="2826" max="2826" width="14.85546875" style="14" customWidth="1"/>
    <col min="2827" max="3072" width="11.42578125" style="14"/>
    <col min="3073" max="3073" width="11.42578125" style="14" customWidth="1"/>
    <col min="3074" max="3074" width="19.85546875" style="14" customWidth="1"/>
    <col min="3075" max="3075" width="11.42578125" style="14" customWidth="1"/>
    <col min="3076" max="3076" width="17.28515625" style="14" customWidth="1"/>
    <col min="3077" max="3077" width="18" style="14" customWidth="1"/>
    <col min="3078" max="3080" width="11.42578125" style="14" customWidth="1"/>
    <col min="3081" max="3081" width="13.85546875" style="14" customWidth="1"/>
    <col min="3082" max="3082" width="14.85546875" style="14" customWidth="1"/>
    <col min="3083" max="3328" width="11.42578125" style="14"/>
    <col min="3329" max="3329" width="11.42578125" style="14" customWidth="1"/>
    <col min="3330" max="3330" width="19.85546875" style="14" customWidth="1"/>
    <col min="3331" max="3331" width="11.42578125" style="14" customWidth="1"/>
    <col min="3332" max="3332" width="17.28515625" style="14" customWidth="1"/>
    <col min="3333" max="3333" width="18" style="14" customWidth="1"/>
    <col min="3334" max="3336" width="11.42578125" style="14" customWidth="1"/>
    <col min="3337" max="3337" width="13.85546875" style="14" customWidth="1"/>
    <col min="3338" max="3338" width="14.85546875" style="14" customWidth="1"/>
    <col min="3339" max="3584" width="11.42578125" style="14"/>
    <col min="3585" max="3585" width="11.42578125" style="14" customWidth="1"/>
    <col min="3586" max="3586" width="19.85546875" style="14" customWidth="1"/>
    <col min="3587" max="3587" width="11.42578125" style="14" customWidth="1"/>
    <col min="3588" max="3588" width="17.28515625" style="14" customWidth="1"/>
    <col min="3589" max="3589" width="18" style="14" customWidth="1"/>
    <col min="3590" max="3592" width="11.42578125" style="14" customWidth="1"/>
    <col min="3593" max="3593" width="13.85546875" style="14" customWidth="1"/>
    <col min="3594" max="3594" width="14.85546875" style="14" customWidth="1"/>
    <col min="3595" max="3840" width="11.42578125" style="14"/>
    <col min="3841" max="3841" width="11.42578125" style="14" customWidth="1"/>
    <col min="3842" max="3842" width="19.85546875" style="14" customWidth="1"/>
    <col min="3843" max="3843" width="11.42578125" style="14" customWidth="1"/>
    <col min="3844" max="3844" width="17.28515625" style="14" customWidth="1"/>
    <col min="3845" max="3845" width="18" style="14" customWidth="1"/>
    <col min="3846" max="3848" width="11.42578125" style="14" customWidth="1"/>
    <col min="3849" max="3849" width="13.85546875" style="14" customWidth="1"/>
    <col min="3850" max="3850" width="14.85546875" style="14" customWidth="1"/>
    <col min="3851" max="4096" width="11.42578125" style="14"/>
    <col min="4097" max="4097" width="11.42578125" style="14" customWidth="1"/>
    <col min="4098" max="4098" width="19.85546875" style="14" customWidth="1"/>
    <col min="4099" max="4099" width="11.42578125" style="14" customWidth="1"/>
    <col min="4100" max="4100" width="17.28515625" style="14" customWidth="1"/>
    <col min="4101" max="4101" width="18" style="14" customWidth="1"/>
    <col min="4102" max="4104" width="11.42578125" style="14" customWidth="1"/>
    <col min="4105" max="4105" width="13.85546875" style="14" customWidth="1"/>
    <col min="4106" max="4106" width="14.85546875" style="14" customWidth="1"/>
    <col min="4107" max="4352" width="11.42578125" style="14"/>
    <col min="4353" max="4353" width="11.42578125" style="14" customWidth="1"/>
    <col min="4354" max="4354" width="19.85546875" style="14" customWidth="1"/>
    <col min="4355" max="4355" width="11.42578125" style="14" customWidth="1"/>
    <col min="4356" max="4356" width="17.28515625" style="14" customWidth="1"/>
    <col min="4357" max="4357" width="18" style="14" customWidth="1"/>
    <col min="4358" max="4360" width="11.42578125" style="14" customWidth="1"/>
    <col min="4361" max="4361" width="13.85546875" style="14" customWidth="1"/>
    <col min="4362" max="4362" width="14.85546875" style="14" customWidth="1"/>
    <col min="4363" max="4608" width="11.42578125" style="14"/>
    <col min="4609" max="4609" width="11.42578125" style="14" customWidth="1"/>
    <col min="4610" max="4610" width="19.85546875" style="14" customWidth="1"/>
    <col min="4611" max="4611" width="11.42578125" style="14" customWidth="1"/>
    <col min="4612" max="4612" width="17.28515625" style="14" customWidth="1"/>
    <col min="4613" max="4613" width="18" style="14" customWidth="1"/>
    <col min="4614" max="4616" width="11.42578125" style="14" customWidth="1"/>
    <col min="4617" max="4617" width="13.85546875" style="14" customWidth="1"/>
    <col min="4618" max="4618" width="14.85546875" style="14" customWidth="1"/>
    <col min="4619" max="4864" width="11.42578125" style="14"/>
    <col min="4865" max="4865" width="11.42578125" style="14" customWidth="1"/>
    <col min="4866" max="4866" width="19.85546875" style="14" customWidth="1"/>
    <col min="4867" max="4867" width="11.42578125" style="14" customWidth="1"/>
    <col min="4868" max="4868" width="17.28515625" style="14" customWidth="1"/>
    <col min="4869" max="4869" width="18" style="14" customWidth="1"/>
    <col min="4870" max="4872" width="11.42578125" style="14" customWidth="1"/>
    <col min="4873" max="4873" width="13.85546875" style="14" customWidth="1"/>
    <col min="4874" max="4874" width="14.85546875" style="14" customWidth="1"/>
    <col min="4875" max="5120" width="11.42578125" style="14"/>
    <col min="5121" max="5121" width="11.42578125" style="14" customWidth="1"/>
    <col min="5122" max="5122" width="19.85546875" style="14" customWidth="1"/>
    <col min="5123" max="5123" width="11.42578125" style="14" customWidth="1"/>
    <col min="5124" max="5124" width="17.28515625" style="14" customWidth="1"/>
    <col min="5125" max="5125" width="18" style="14" customWidth="1"/>
    <col min="5126" max="5128" width="11.42578125" style="14" customWidth="1"/>
    <col min="5129" max="5129" width="13.85546875" style="14" customWidth="1"/>
    <col min="5130" max="5130" width="14.85546875" style="14" customWidth="1"/>
    <col min="5131" max="5376" width="11.42578125" style="14"/>
    <col min="5377" max="5377" width="11.42578125" style="14" customWidth="1"/>
    <col min="5378" max="5378" width="19.85546875" style="14" customWidth="1"/>
    <col min="5379" max="5379" width="11.42578125" style="14" customWidth="1"/>
    <col min="5380" max="5380" width="17.28515625" style="14" customWidth="1"/>
    <col min="5381" max="5381" width="18" style="14" customWidth="1"/>
    <col min="5382" max="5384" width="11.42578125" style="14" customWidth="1"/>
    <col min="5385" max="5385" width="13.85546875" style="14" customWidth="1"/>
    <col min="5386" max="5386" width="14.85546875" style="14" customWidth="1"/>
    <col min="5387" max="5632" width="11.42578125" style="14"/>
    <col min="5633" max="5633" width="11.42578125" style="14" customWidth="1"/>
    <col min="5634" max="5634" width="19.85546875" style="14" customWidth="1"/>
    <col min="5635" max="5635" width="11.42578125" style="14" customWidth="1"/>
    <col min="5636" max="5636" width="17.28515625" style="14" customWidth="1"/>
    <col min="5637" max="5637" width="18" style="14" customWidth="1"/>
    <col min="5638" max="5640" width="11.42578125" style="14" customWidth="1"/>
    <col min="5641" max="5641" width="13.85546875" style="14" customWidth="1"/>
    <col min="5642" max="5642" width="14.85546875" style="14" customWidth="1"/>
    <col min="5643" max="5888" width="11.42578125" style="14"/>
    <col min="5889" max="5889" width="11.42578125" style="14" customWidth="1"/>
    <col min="5890" max="5890" width="19.85546875" style="14" customWidth="1"/>
    <col min="5891" max="5891" width="11.42578125" style="14" customWidth="1"/>
    <col min="5892" max="5892" width="17.28515625" style="14" customWidth="1"/>
    <col min="5893" max="5893" width="18" style="14" customWidth="1"/>
    <col min="5894" max="5896" width="11.42578125" style="14" customWidth="1"/>
    <col min="5897" max="5897" width="13.85546875" style="14" customWidth="1"/>
    <col min="5898" max="5898" width="14.85546875" style="14" customWidth="1"/>
    <col min="5899" max="6144" width="11.42578125" style="14"/>
    <col min="6145" max="6145" width="11.42578125" style="14" customWidth="1"/>
    <col min="6146" max="6146" width="19.85546875" style="14" customWidth="1"/>
    <col min="6147" max="6147" width="11.42578125" style="14" customWidth="1"/>
    <col min="6148" max="6148" width="17.28515625" style="14" customWidth="1"/>
    <col min="6149" max="6149" width="18" style="14" customWidth="1"/>
    <col min="6150" max="6152" width="11.42578125" style="14" customWidth="1"/>
    <col min="6153" max="6153" width="13.85546875" style="14" customWidth="1"/>
    <col min="6154" max="6154" width="14.85546875" style="14" customWidth="1"/>
    <col min="6155" max="6400" width="11.42578125" style="14"/>
    <col min="6401" max="6401" width="11.42578125" style="14" customWidth="1"/>
    <col min="6402" max="6402" width="19.85546875" style="14" customWidth="1"/>
    <col min="6403" max="6403" width="11.42578125" style="14" customWidth="1"/>
    <col min="6404" max="6404" width="17.28515625" style="14" customWidth="1"/>
    <col min="6405" max="6405" width="18" style="14" customWidth="1"/>
    <col min="6406" max="6408" width="11.42578125" style="14" customWidth="1"/>
    <col min="6409" max="6409" width="13.85546875" style="14" customWidth="1"/>
    <col min="6410" max="6410" width="14.85546875" style="14" customWidth="1"/>
    <col min="6411" max="6656" width="11.42578125" style="14"/>
    <col min="6657" max="6657" width="11.42578125" style="14" customWidth="1"/>
    <col min="6658" max="6658" width="19.85546875" style="14" customWidth="1"/>
    <col min="6659" max="6659" width="11.42578125" style="14" customWidth="1"/>
    <col min="6660" max="6660" width="17.28515625" style="14" customWidth="1"/>
    <col min="6661" max="6661" width="18" style="14" customWidth="1"/>
    <col min="6662" max="6664" width="11.42578125" style="14" customWidth="1"/>
    <col min="6665" max="6665" width="13.85546875" style="14" customWidth="1"/>
    <col min="6666" max="6666" width="14.85546875" style="14" customWidth="1"/>
    <col min="6667" max="6912" width="11.42578125" style="14"/>
    <col min="6913" max="6913" width="11.42578125" style="14" customWidth="1"/>
    <col min="6914" max="6914" width="19.85546875" style="14" customWidth="1"/>
    <col min="6915" max="6915" width="11.42578125" style="14" customWidth="1"/>
    <col min="6916" max="6916" width="17.28515625" style="14" customWidth="1"/>
    <col min="6917" max="6917" width="18" style="14" customWidth="1"/>
    <col min="6918" max="6920" width="11.42578125" style="14" customWidth="1"/>
    <col min="6921" max="6921" width="13.85546875" style="14" customWidth="1"/>
    <col min="6922" max="6922" width="14.85546875" style="14" customWidth="1"/>
    <col min="6923" max="7168" width="11.42578125" style="14"/>
    <col min="7169" max="7169" width="11.42578125" style="14" customWidth="1"/>
    <col min="7170" max="7170" width="19.85546875" style="14" customWidth="1"/>
    <col min="7171" max="7171" width="11.42578125" style="14" customWidth="1"/>
    <col min="7172" max="7172" width="17.28515625" style="14" customWidth="1"/>
    <col min="7173" max="7173" width="18" style="14" customWidth="1"/>
    <col min="7174" max="7176" width="11.42578125" style="14" customWidth="1"/>
    <col min="7177" max="7177" width="13.85546875" style="14" customWidth="1"/>
    <col min="7178" max="7178" width="14.85546875" style="14" customWidth="1"/>
    <col min="7179" max="7424" width="11.42578125" style="14"/>
    <col min="7425" max="7425" width="11.42578125" style="14" customWidth="1"/>
    <col min="7426" max="7426" width="19.85546875" style="14" customWidth="1"/>
    <col min="7427" max="7427" width="11.42578125" style="14" customWidth="1"/>
    <col min="7428" max="7428" width="17.28515625" style="14" customWidth="1"/>
    <col min="7429" max="7429" width="18" style="14" customWidth="1"/>
    <col min="7430" max="7432" width="11.42578125" style="14" customWidth="1"/>
    <col min="7433" max="7433" width="13.85546875" style="14" customWidth="1"/>
    <col min="7434" max="7434" width="14.85546875" style="14" customWidth="1"/>
    <col min="7435" max="7680" width="11.42578125" style="14"/>
    <col min="7681" max="7681" width="11.42578125" style="14" customWidth="1"/>
    <col min="7682" max="7682" width="19.85546875" style="14" customWidth="1"/>
    <col min="7683" max="7683" width="11.42578125" style="14" customWidth="1"/>
    <col min="7684" max="7684" width="17.28515625" style="14" customWidth="1"/>
    <col min="7685" max="7685" width="18" style="14" customWidth="1"/>
    <col min="7686" max="7688" width="11.42578125" style="14" customWidth="1"/>
    <col min="7689" max="7689" width="13.85546875" style="14" customWidth="1"/>
    <col min="7690" max="7690" width="14.85546875" style="14" customWidth="1"/>
    <col min="7691" max="7936" width="11.42578125" style="14"/>
    <col min="7937" max="7937" width="11.42578125" style="14" customWidth="1"/>
    <col min="7938" max="7938" width="19.85546875" style="14" customWidth="1"/>
    <col min="7939" max="7939" width="11.42578125" style="14" customWidth="1"/>
    <col min="7940" max="7940" width="17.28515625" style="14" customWidth="1"/>
    <col min="7941" max="7941" width="18" style="14" customWidth="1"/>
    <col min="7942" max="7944" width="11.42578125" style="14" customWidth="1"/>
    <col min="7945" max="7945" width="13.85546875" style="14" customWidth="1"/>
    <col min="7946" max="7946" width="14.85546875" style="14" customWidth="1"/>
    <col min="7947" max="8192" width="11.42578125" style="14"/>
    <col min="8193" max="8193" width="11.42578125" style="14" customWidth="1"/>
    <col min="8194" max="8194" width="19.85546875" style="14" customWidth="1"/>
    <col min="8195" max="8195" width="11.42578125" style="14" customWidth="1"/>
    <col min="8196" max="8196" width="17.28515625" style="14" customWidth="1"/>
    <col min="8197" max="8197" width="18" style="14" customWidth="1"/>
    <col min="8198" max="8200" width="11.42578125" style="14" customWidth="1"/>
    <col min="8201" max="8201" width="13.85546875" style="14" customWidth="1"/>
    <col min="8202" max="8202" width="14.85546875" style="14" customWidth="1"/>
    <col min="8203" max="8448" width="11.42578125" style="14"/>
    <col min="8449" max="8449" width="11.42578125" style="14" customWidth="1"/>
    <col min="8450" max="8450" width="19.85546875" style="14" customWidth="1"/>
    <col min="8451" max="8451" width="11.42578125" style="14" customWidth="1"/>
    <col min="8452" max="8452" width="17.28515625" style="14" customWidth="1"/>
    <col min="8453" max="8453" width="18" style="14" customWidth="1"/>
    <col min="8454" max="8456" width="11.42578125" style="14" customWidth="1"/>
    <col min="8457" max="8457" width="13.85546875" style="14" customWidth="1"/>
    <col min="8458" max="8458" width="14.85546875" style="14" customWidth="1"/>
    <col min="8459" max="8704" width="11.42578125" style="14"/>
    <col min="8705" max="8705" width="11.42578125" style="14" customWidth="1"/>
    <col min="8706" max="8706" width="19.85546875" style="14" customWidth="1"/>
    <col min="8707" max="8707" width="11.42578125" style="14" customWidth="1"/>
    <col min="8708" max="8708" width="17.28515625" style="14" customWidth="1"/>
    <col min="8709" max="8709" width="18" style="14" customWidth="1"/>
    <col min="8710" max="8712" width="11.42578125" style="14" customWidth="1"/>
    <col min="8713" max="8713" width="13.85546875" style="14" customWidth="1"/>
    <col min="8714" max="8714" width="14.85546875" style="14" customWidth="1"/>
    <col min="8715" max="8960" width="11.42578125" style="14"/>
    <col min="8961" max="8961" width="11.42578125" style="14" customWidth="1"/>
    <col min="8962" max="8962" width="19.85546875" style="14" customWidth="1"/>
    <col min="8963" max="8963" width="11.42578125" style="14" customWidth="1"/>
    <col min="8964" max="8964" width="17.28515625" style="14" customWidth="1"/>
    <col min="8965" max="8965" width="18" style="14" customWidth="1"/>
    <col min="8966" max="8968" width="11.42578125" style="14" customWidth="1"/>
    <col min="8969" max="8969" width="13.85546875" style="14" customWidth="1"/>
    <col min="8970" max="8970" width="14.85546875" style="14" customWidth="1"/>
    <col min="8971" max="9216" width="11.42578125" style="14"/>
    <col min="9217" max="9217" width="11.42578125" style="14" customWidth="1"/>
    <col min="9218" max="9218" width="19.85546875" style="14" customWidth="1"/>
    <col min="9219" max="9219" width="11.42578125" style="14" customWidth="1"/>
    <col min="9220" max="9220" width="17.28515625" style="14" customWidth="1"/>
    <col min="9221" max="9221" width="18" style="14" customWidth="1"/>
    <col min="9222" max="9224" width="11.42578125" style="14" customWidth="1"/>
    <col min="9225" max="9225" width="13.85546875" style="14" customWidth="1"/>
    <col min="9226" max="9226" width="14.85546875" style="14" customWidth="1"/>
    <col min="9227" max="9472" width="11.42578125" style="14"/>
    <col min="9473" max="9473" width="11.42578125" style="14" customWidth="1"/>
    <col min="9474" max="9474" width="19.85546875" style="14" customWidth="1"/>
    <col min="9475" max="9475" width="11.42578125" style="14" customWidth="1"/>
    <col min="9476" max="9476" width="17.28515625" style="14" customWidth="1"/>
    <col min="9477" max="9477" width="18" style="14" customWidth="1"/>
    <col min="9478" max="9480" width="11.42578125" style="14" customWidth="1"/>
    <col min="9481" max="9481" width="13.85546875" style="14" customWidth="1"/>
    <col min="9482" max="9482" width="14.85546875" style="14" customWidth="1"/>
    <col min="9483" max="9728" width="11.42578125" style="14"/>
    <col min="9729" max="9729" width="11.42578125" style="14" customWidth="1"/>
    <col min="9730" max="9730" width="19.85546875" style="14" customWidth="1"/>
    <col min="9731" max="9731" width="11.42578125" style="14" customWidth="1"/>
    <col min="9732" max="9732" width="17.28515625" style="14" customWidth="1"/>
    <col min="9733" max="9733" width="18" style="14" customWidth="1"/>
    <col min="9734" max="9736" width="11.42578125" style="14" customWidth="1"/>
    <col min="9737" max="9737" width="13.85546875" style="14" customWidth="1"/>
    <col min="9738" max="9738" width="14.85546875" style="14" customWidth="1"/>
    <col min="9739" max="9984" width="11.42578125" style="14"/>
    <col min="9985" max="9985" width="11.42578125" style="14" customWidth="1"/>
    <col min="9986" max="9986" width="19.85546875" style="14" customWidth="1"/>
    <col min="9987" max="9987" width="11.42578125" style="14" customWidth="1"/>
    <col min="9988" max="9988" width="17.28515625" style="14" customWidth="1"/>
    <col min="9989" max="9989" width="18" style="14" customWidth="1"/>
    <col min="9990" max="9992" width="11.42578125" style="14" customWidth="1"/>
    <col min="9993" max="9993" width="13.85546875" style="14" customWidth="1"/>
    <col min="9994" max="9994" width="14.85546875" style="14" customWidth="1"/>
    <col min="9995" max="10240" width="11.42578125" style="14"/>
    <col min="10241" max="10241" width="11.42578125" style="14" customWidth="1"/>
    <col min="10242" max="10242" width="19.85546875" style="14" customWidth="1"/>
    <col min="10243" max="10243" width="11.42578125" style="14" customWidth="1"/>
    <col min="10244" max="10244" width="17.28515625" style="14" customWidth="1"/>
    <col min="10245" max="10245" width="18" style="14" customWidth="1"/>
    <col min="10246" max="10248" width="11.42578125" style="14" customWidth="1"/>
    <col min="10249" max="10249" width="13.85546875" style="14" customWidth="1"/>
    <col min="10250" max="10250" width="14.85546875" style="14" customWidth="1"/>
    <col min="10251" max="10496" width="11.42578125" style="14"/>
    <col min="10497" max="10497" width="11.42578125" style="14" customWidth="1"/>
    <col min="10498" max="10498" width="19.85546875" style="14" customWidth="1"/>
    <col min="10499" max="10499" width="11.42578125" style="14" customWidth="1"/>
    <col min="10500" max="10500" width="17.28515625" style="14" customWidth="1"/>
    <col min="10501" max="10501" width="18" style="14" customWidth="1"/>
    <col min="10502" max="10504" width="11.42578125" style="14" customWidth="1"/>
    <col min="10505" max="10505" width="13.85546875" style="14" customWidth="1"/>
    <col min="10506" max="10506" width="14.85546875" style="14" customWidth="1"/>
    <col min="10507" max="10752" width="11.42578125" style="14"/>
    <col min="10753" max="10753" width="11.42578125" style="14" customWidth="1"/>
    <col min="10754" max="10754" width="19.85546875" style="14" customWidth="1"/>
    <col min="10755" max="10755" width="11.42578125" style="14" customWidth="1"/>
    <col min="10756" max="10756" width="17.28515625" style="14" customWidth="1"/>
    <col min="10757" max="10757" width="18" style="14" customWidth="1"/>
    <col min="10758" max="10760" width="11.42578125" style="14" customWidth="1"/>
    <col min="10761" max="10761" width="13.85546875" style="14" customWidth="1"/>
    <col min="10762" max="10762" width="14.85546875" style="14" customWidth="1"/>
    <col min="10763" max="11008" width="11.42578125" style="14"/>
    <col min="11009" max="11009" width="11.42578125" style="14" customWidth="1"/>
    <col min="11010" max="11010" width="19.85546875" style="14" customWidth="1"/>
    <col min="11011" max="11011" width="11.42578125" style="14" customWidth="1"/>
    <col min="11012" max="11012" width="17.28515625" style="14" customWidth="1"/>
    <col min="11013" max="11013" width="18" style="14" customWidth="1"/>
    <col min="11014" max="11016" width="11.42578125" style="14" customWidth="1"/>
    <col min="11017" max="11017" width="13.85546875" style="14" customWidth="1"/>
    <col min="11018" max="11018" width="14.85546875" style="14" customWidth="1"/>
    <col min="11019" max="11264" width="11.42578125" style="14"/>
    <col min="11265" max="11265" width="11.42578125" style="14" customWidth="1"/>
    <col min="11266" max="11266" width="19.85546875" style="14" customWidth="1"/>
    <col min="11267" max="11267" width="11.42578125" style="14" customWidth="1"/>
    <col min="11268" max="11268" width="17.28515625" style="14" customWidth="1"/>
    <col min="11269" max="11269" width="18" style="14" customWidth="1"/>
    <col min="11270" max="11272" width="11.42578125" style="14" customWidth="1"/>
    <col min="11273" max="11273" width="13.85546875" style="14" customWidth="1"/>
    <col min="11274" max="11274" width="14.85546875" style="14" customWidth="1"/>
    <col min="11275" max="11520" width="11.42578125" style="14"/>
    <col min="11521" max="11521" width="11.42578125" style="14" customWidth="1"/>
    <col min="11522" max="11522" width="19.85546875" style="14" customWidth="1"/>
    <col min="11523" max="11523" width="11.42578125" style="14" customWidth="1"/>
    <col min="11524" max="11524" width="17.28515625" style="14" customWidth="1"/>
    <col min="11525" max="11525" width="18" style="14" customWidth="1"/>
    <col min="11526" max="11528" width="11.42578125" style="14" customWidth="1"/>
    <col min="11529" max="11529" width="13.85546875" style="14" customWidth="1"/>
    <col min="11530" max="11530" width="14.85546875" style="14" customWidth="1"/>
    <col min="11531" max="11776" width="11.42578125" style="14"/>
    <col min="11777" max="11777" width="11.42578125" style="14" customWidth="1"/>
    <col min="11778" max="11778" width="19.85546875" style="14" customWidth="1"/>
    <col min="11779" max="11779" width="11.42578125" style="14" customWidth="1"/>
    <col min="11780" max="11780" width="17.28515625" style="14" customWidth="1"/>
    <col min="11781" max="11781" width="18" style="14" customWidth="1"/>
    <col min="11782" max="11784" width="11.42578125" style="14" customWidth="1"/>
    <col min="11785" max="11785" width="13.85546875" style="14" customWidth="1"/>
    <col min="11786" max="11786" width="14.85546875" style="14" customWidth="1"/>
    <col min="11787" max="12032" width="11.42578125" style="14"/>
    <col min="12033" max="12033" width="11.42578125" style="14" customWidth="1"/>
    <col min="12034" max="12034" width="19.85546875" style="14" customWidth="1"/>
    <col min="12035" max="12035" width="11.42578125" style="14" customWidth="1"/>
    <col min="12036" max="12036" width="17.28515625" style="14" customWidth="1"/>
    <col min="12037" max="12037" width="18" style="14" customWidth="1"/>
    <col min="12038" max="12040" width="11.42578125" style="14" customWidth="1"/>
    <col min="12041" max="12041" width="13.85546875" style="14" customWidth="1"/>
    <col min="12042" max="12042" width="14.85546875" style="14" customWidth="1"/>
    <col min="12043" max="12288" width="11.42578125" style="14"/>
    <col min="12289" max="12289" width="11.42578125" style="14" customWidth="1"/>
    <col min="12290" max="12290" width="19.85546875" style="14" customWidth="1"/>
    <col min="12291" max="12291" width="11.42578125" style="14" customWidth="1"/>
    <col min="12292" max="12292" width="17.28515625" style="14" customWidth="1"/>
    <col min="12293" max="12293" width="18" style="14" customWidth="1"/>
    <col min="12294" max="12296" width="11.42578125" style="14" customWidth="1"/>
    <col min="12297" max="12297" width="13.85546875" style="14" customWidth="1"/>
    <col min="12298" max="12298" width="14.85546875" style="14" customWidth="1"/>
    <col min="12299" max="12544" width="11.42578125" style="14"/>
    <col min="12545" max="12545" width="11.42578125" style="14" customWidth="1"/>
    <col min="12546" max="12546" width="19.85546875" style="14" customWidth="1"/>
    <col min="12547" max="12547" width="11.42578125" style="14" customWidth="1"/>
    <col min="12548" max="12548" width="17.28515625" style="14" customWidth="1"/>
    <col min="12549" max="12549" width="18" style="14" customWidth="1"/>
    <col min="12550" max="12552" width="11.42578125" style="14" customWidth="1"/>
    <col min="12553" max="12553" width="13.85546875" style="14" customWidth="1"/>
    <col min="12554" max="12554" width="14.85546875" style="14" customWidth="1"/>
    <col min="12555" max="12800" width="11.42578125" style="14"/>
    <col min="12801" max="12801" width="11.42578125" style="14" customWidth="1"/>
    <col min="12802" max="12802" width="19.85546875" style="14" customWidth="1"/>
    <col min="12803" max="12803" width="11.42578125" style="14" customWidth="1"/>
    <col min="12804" max="12804" width="17.28515625" style="14" customWidth="1"/>
    <col min="12805" max="12805" width="18" style="14" customWidth="1"/>
    <col min="12806" max="12808" width="11.42578125" style="14" customWidth="1"/>
    <col min="12809" max="12809" width="13.85546875" style="14" customWidth="1"/>
    <col min="12810" max="12810" width="14.85546875" style="14" customWidth="1"/>
    <col min="12811" max="13056" width="11.42578125" style="14"/>
    <col min="13057" max="13057" width="11.42578125" style="14" customWidth="1"/>
    <col min="13058" max="13058" width="19.85546875" style="14" customWidth="1"/>
    <col min="13059" max="13059" width="11.42578125" style="14" customWidth="1"/>
    <col min="13060" max="13060" width="17.28515625" style="14" customWidth="1"/>
    <col min="13061" max="13061" width="18" style="14" customWidth="1"/>
    <col min="13062" max="13064" width="11.42578125" style="14" customWidth="1"/>
    <col min="13065" max="13065" width="13.85546875" style="14" customWidth="1"/>
    <col min="13066" max="13066" width="14.85546875" style="14" customWidth="1"/>
    <col min="13067" max="13312" width="11.42578125" style="14"/>
    <col min="13313" max="13313" width="11.42578125" style="14" customWidth="1"/>
    <col min="13314" max="13314" width="19.85546875" style="14" customWidth="1"/>
    <col min="13315" max="13315" width="11.42578125" style="14" customWidth="1"/>
    <col min="13316" max="13316" width="17.28515625" style="14" customWidth="1"/>
    <col min="13317" max="13317" width="18" style="14" customWidth="1"/>
    <col min="13318" max="13320" width="11.42578125" style="14" customWidth="1"/>
    <col min="13321" max="13321" width="13.85546875" style="14" customWidth="1"/>
    <col min="13322" max="13322" width="14.85546875" style="14" customWidth="1"/>
    <col min="13323" max="13568" width="11.42578125" style="14"/>
    <col min="13569" max="13569" width="11.42578125" style="14" customWidth="1"/>
    <col min="13570" max="13570" width="19.85546875" style="14" customWidth="1"/>
    <col min="13571" max="13571" width="11.42578125" style="14" customWidth="1"/>
    <col min="13572" max="13572" width="17.28515625" style="14" customWidth="1"/>
    <col min="13573" max="13573" width="18" style="14" customWidth="1"/>
    <col min="13574" max="13576" width="11.42578125" style="14" customWidth="1"/>
    <col min="13577" max="13577" width="13.85546875" style="14" customWidth="1"/>
    <col min="13578" max="13578" width="14.85546875" style="14" customWidth="1"/>
    <col min="13579" max="13824" width="11.42578125" style="14"/>
    <col min="13825" max="13825" width="11.42578125" style="14" customWidth="1"/>
    <col min="13826" max="13826" width="19.85546875" style="14" customWidth="1"/>
    <col min="13827" max="13827" width="11.42578125" style="14" customWidth="1"/>
    <col min="13828" max="13828" width="17.28515625" style="14" customWidth="1"/>
    <col min="13829" max="13829" width="18" style="14" customWidth="1"/>
    <col min="13830" max="13832" width="11.42578125" style="14" customWidth="1"/>
    <col min="13833" max="13833" width="13.85546875" style="14" customWidth="1"/>
    <col min="13834" max="13834" width="14.85546875" style="14" customWidth="1"/>
    <col min="13835" max="14080" width="11.42578125" style="14"/>
    <col min="14081" max="14081" width="11.42578125" style="14" customWidth="1"/>
    <col min="14082" max="14082" width="19.85546875" style="14" customWidth="1"/>
    <col min="14083" max="14083" width="11.42578125" style="14" customWidth="1"/>
    <col min="14084" max="14084" width="17.28515625" style="14" customWidth="1"/>
    <col min="14085" max="14085" width="18" style="14" customWidth="1"/>
    <col min="14086" max="14088" width="11.42578125" style="14" customWidth="1"/>
    <col min="14089" max="14089" width="13.85546875" style="14" customWidth="1"/>
    <col min="14090" max="14090" width="14.85546875" style="14" customWidth="1"/>
    <col min="14091" max="14336" width="11.42578125" style="14"/>
    <col min="14337" max="14337" width="11.42578125" style="14" customWidth="1"/>
    <col min="14338" max="14338" width="19.85546875" style="14" customWidth="1"/>
    <col min="14339" max="14339" width="11.42578125" style="14" customWidth="1"/>
    <col min="14340" max="14340" width="17.28515625" style="14" customWidth="1"/>
    <col min="14341" max="14341" width="18" style="14" customWidth="1"/>
    <col min="14342" max="14344" width="11.42578125" style="14" customWidth="1"/>
    <col min="14345" max="14345" width="13.85546875" style="14" customWidth="1"/>
    <col min="14346" max="14346" width="14.85546875" style="14" customWidth="1"/>
    <col min="14347" max="14592" width="11.42578125" style="14"/>
    <col min="14593" max="14593" width="11.42578125" style="14" customWidth="1"/>
    <col min="14594" max="14594" width="19.85546875" style="14" customWidth="1"/>
    <col min="14595" max="14595" width="11.42578125" style="14" customWidth="1"/>
    <col min="14596" max="14596" width="17.28515625" style="14" customWidth="1"/>
    <col min="14597" max="14597" width="18" style="14" customWidth="1"/>
    <col min="14598" max="14600" width="11.42578125" style="14" customWidth="1"/>
    <col min="14601" max="14601" width="13.85546875" style="14" customWidth="1"/>
    <col min="14602" max="14602" width="14.85546875" style="14" customWidth="1"/>
    <col min="14603" max="14848" width="11.42578125" style="14"/>
    <col min="14849" max="14849" width="11.42578125" style="14" customWidth="1"/>
    <col min="14850" max="14850" width="19.85546875" style="14" customWidth="1"/>
    <col min="14851" max="14851" width="11.42578125" style="14" customWidth="1"/>
    <col min="14852" max="14852" width="17.28515625" style="14" customWidth="1"/>
    <col min="14853" max="14853" width="18" style="14" customWidth="1"/>
    <col min="14854" max="14856" width="11.42578125" style="14" customWidth="1"/>
    <col min="14857" max="14857" width="13.85546875" style="14" customWidth="1"/>
    <col min="14858" max="14858" width="14.85546875" style="14" customWidth="1"/>
    <col min="14859" max="15104" width="11.42578125" style="14"/>
    <col min="15105" max="15105" width="11.42578125" style="14" customWidth="1"/>
    <col min="15106" max="15106" width="19.85546875" style="14" customWidth="1"/>
    <col min="15107" max="15107" width="11.42578125" style="14" customWidth="1"/>
    <col min="15108" max="15108" width="17.28515625" style="14" customWidth="1"/>
    <col min="15109" max="15109" width="18" style="14" customWidth="1"/>
    <col min="15110" max="15112" width="11.42578125" style="14" customWidth="1"/>
    <col min="15113" max="15113" width="13.85546875" style="14" customWidth="1"/>
    <col min="15114" max="15114" width="14.85546875" style="14" customWidth="1"/>
    <col min="15115" max="15360" width="11.42578125" style="14"/>
    <col min="15361" max="15361" width="11.42578125" style="14" customWidth="1"/>
    <col min="15362" max="15362" width="19.85546875" style="14" customWidth="1"/>
    <col min="15363" max="15363" width="11.42578125" style="14" customWidth="1"/>
    <col min="15364" max="15364" width="17.28515625" style="14" customWidth="1"/>
    <col min="15365" max="15365" width="18" style="14" customWidth="1"/>
    <col min="15366" max="15368" width="11.42578125" style="14" customWidth="1"/>
    <col min="15369" max="15369" width="13.85546875" style="14" customWidth="1"/>
    <col min="15370" max="15370" width="14.85546875" style="14" customWidth="1"/>
    <col min="15371" max="15616" width="11.42578125" style="14"/>
    <col min="15617" max="15617" width="11.42578125" style="14" customWidth="1"/>
    <col min="15618" max="15618" width="19.85546875" style="14" customWidth="1"/>
    <col min="15619" max="15619" width="11.42578125" style="14" customWidth="1"/>
    <col min="15620" max="15620" width="17.28515625" style="14" customWidth="1"/>
    <col min="15621" max="15621" width="18" style="14" customWidth="1"/>
    <col min="15622" max="15624" width="11.42578125" style="14" customWidth="1"/>
    <col min="15625" max="15625" width="13.85546875" style="14" customWidth="1"/>
    <col min="15626" max="15626" width="14.85546875" style="14" customWidth="1"/>
    <col min="15627" max="15872" width="11.42578125" style="14"/>
    <col min="15873" max="15873" width="11.42578125" style="14" customWidth="1"/>
    <col min="15874" max="15874" width="19.85546875" style="14" customWidth="1"/>
    <col min="15875" max="15875" width="11.42578125" style="14" customWidth="1"/>
    <col min="15876" max="15876" width="17.28515625" style="14" customWidth="1"/>
    <col min="15877" max="15877" width="18" style="14" customWidth="1"/>
    <col min="15878" max="15880" width="11.42578125" style="14" customWidth="1"/>
    <col min="15881" max="15881" width="13.85546875" style="14" customWidth="1"/>
    <col min="15882" max="15882" width="14.85546875" style="14" customWidth="1"/>
    <col min="15883" max="16128" width="11.42578125" style="14"/>
    <col min="16129" max="16129" width="11.42578125" style="14" customWidth="1"/>
    <col min="16130" max="16130" width="19.85546875" style="14" customWidth="1"/>
    <col min="16131" max="16131" width="11.42578125" style="14" customWidth="1"/>
    <col min="16132" max="16132" width="17.28515625" style="14" customWidth="1"/>
    <col min="16133" max="16133" width="18" style="14" customWidth="1"/>
    <col min="16134" max="16136" width="11.42578125" style="14" customWidth="1"/>
    <col min="16137" max="16137" width="13.85546875" style="14" customWidth="1"/>
    <col min="16138" max="16138" width="14.85546875" style="14" customWidth="1"/>
    <col min="16139" max="16384" width="11.42578125" style="14"/>
  </cols>
  <sheetData>
    <row r="2" spans="1:11" ht="18" x14ac:dyDescent="0.25">
      <c r="A2" s="2" t="s">
        <v>48</v>
      </c>
    </row>
    <row r="4" spans="1:11" x14ac:dyDescent="0.2">
      <c r="J4" s="79"/>
      <c r="K4" s="80">
        <v>0.8</v>
      </c>
    </row>
    <row r="5" spans="1:11" x14ac:dyDescent="0.2">
      <c r="J5" s="79"/>
      <c r="K5" s="80">
        <v>0.8</v>
      </c>
    </row>
    <row r="6" spans="1:11" x14ac:dyDescent="0.2">
      <c r="J6" s="81"/>
      <c r="K6" s="82">
        <v>1</v>
      </c>
    </row>
    <row r="8" spans="1:11" ht="13.5" thickBot="1" x14ac:dyDescent="0.25"/>
    <row r="9" spans="1:11" ht="27" customHeight="1" thickBot="1" x14ac:dyDescent="0.25">
      <c r="A9" s="7" t="s">
        <v>2</v>
      </c>
      <c r="B9" s="30" t="s">
        <v>3</v>
      </c>
      <c r="C9" s="30"/>
      <c r="D9" s="31"/>
      <c r="E9" s="31"/>
      <c r="F9" s="31"/>
      <c r="G9" s="32" t="s">
        <v>49</v>
      </c>
      <c r="H9" s="31" t="s">
        <v>18</v>
      </c>
      <c r="I9" s="31" t="s">
        <v>19</v>
      </c>
      <c r="J9" s="31" t="s">
        <v>20</v>
      </c>
      <c r="K9" s="33" t="s">
        <v>21</v>
      </c>
    </row>
    <row r="10" spans="1:11" ht="15" x14ac:dyDescent="0.25">
      <c r="A10" s="69"/>
      <c r="B10" s="1">
        <v>40360</v>
      </c>
      <c r="C10" s="15">
        <v>945775</v>
      </c>
      <c r="D10" s="35">
        <f>C10</f>
        <v>945775</v>
      </c>
      <c r="E10" s="35">
        <v>0</v>
      </c>
      <c r="F10" s="35"/>
      <c r="G10" s="36"/>
      <c r="H10" s="36"/>
      <c r="I10" s="36"/>
      <c r="J10" s="36"/>
      <c r="K10" s="115"/>
    </row>
    <row r="11" spans="1:11" ht="15" x14ac:dyDescent="0.25">
      <c r="A11" s="34"/>
      <c r="B11" s="1">
        <v>40391</v>
      </c>
      <c r="C11" s="15">
        <v>1261190</v>
      </c>
      <c r="D11" s="35">
        <f t="shared" ref="D11:D33" si="0">$K$4*C11+(1-$K$4)*(D10+E10)</f>
        <v>1198107</v>
      </c>
      <c r="E11" s="35">
        <f t="shared" ref="E11:E33" si="1">$K$5*(D11-D10)+(1-$K$5)*E10</f>
        <v>201865.60000000001</v>
      </c>
      <c r="F11" s="35">
        <f t="shared" ref="F11:F33" si="2">D10+1*E10</f>
        <v>945775</v>
      </c>
      <c r="G11" s="35">
        <f t="shared" ref="G11:G33" si="3">C11-F11</f>
        <v>315415</v>
      </c>
      <c r="H11" s="35">
        <f t="shared" ref="H11:H33" si="4">+ABS(G11)</f>
        <v>315415</v>
      </c>
      <c r="I11" s="35">
        <f t="shared" ref="I11:I33" si="5">G11^2</f>
        <v>99486622225</v>
      </c>
      <c r="J11" s="38">
        <f t="shared" ref="J11:J33" si="6">H11/C11</f>
        <v>0.2500931659781635</v>
      </c>
      <c r="K11" s="116">
        <f t="shared" ref="K11:K33" si="7">G11/C11</f>
        <v>0.2500931659781635</v>
      </c>
    </row>
    <row r="12" spans="1:11" ht="15" x14ac:dyDescent="0.25">
      <c r="A12" s="34"/>
      <c r="B12" s="1">
        <v>40422</v>
      </c>
      <c r="C12" s="15">
        <v>692561</v>
      </c>
      <c r="D12" s="35">
        <f t="shared" si="0"/>
        <v>834043.32000000007</v>
      </c>
      <c r="E12" s="35">
        <f t="shared" si="1"/>
        <v>-250877.82399999996</v>
      </c>
      <c r="F12" s="35">
        <f t="shared" si="2"/>
        <v>1399972.6</v>
      </c>
      <c r="G12" s="35">
        <f t="shared" si="3"/>
        <v>-707411.60000000009</v>
      </c>
      <c r="H12" s="35">
        <f t="shared" si="4"/>
        <v>707411.60000000009</v>
      </c>
      <c r="I12" s="35">
        <f t="shared" si="5"/>
        <v>500431171814.56012</v>
      </c>
      <c r="J12" s="38">
        <f t="shared" si="6"/>
        <v>1.0214430209035739</v>
      </c>
      <c r="K12" s="116">
        <f t="shared" si="7"/>
        <v>-1.0214430209035739</v>
      </c>
    </row>
    <row r="13" spans="1:11" ht="15" x14ac:dyDescent="0.25">
      <c r="A13" s="34"/>
      <c r="B13" s="1">
        <v>40452</v>
      </c>
      <c r="C13" s="15">
        <v>1218357</v>
      </c>
      <c r="D13" s="35">
        <f t="shared" si="0"/>
        <v>1091318.6992000001</v>
      </c>
      <c r="E13" s="35">
        <f t="shared" si="1"/>
        <v>155644.73856000009</v>
      </c>
      <c r="F13" s="35">
        <f t="shared" si="2"/>
        <v>583165.49600000004</v>
      </c>
      <c r="G13" s="35">
        <f t="shared" si="3"/>
        <v>635191.50399999996</v>
      </c>
      <c r="H13" s="35">
        <f t="shared" si="4"/>
        <v>635191.50399999996</v>
      </c>
      <c r="I13" s="35">
        <f t="shared" si="5"/>
        <v>403468246753.78198</v>
      </c>
      <c r="J13" s="38">
        <f t="shared" si="6"/>
        <v>0.5213508881222827</v>
      </c>
      <c r="K13" s="116">
        <f t="shared" si="7"/>
        <v>0.5213508881222827</v>
      </c>
    </row>
    <row r="14" spans="1:11" ht="15" x14ac:dyDescent="0.25">
      <c r="A14" s="40"/>
      <c r="B14" s="1">
        <v>40483</v>
      </c>
      <c r="C14" s="15">
        <v>917663</v>
      </c>
      <c r="D14" s="35">
        <f t="shared" si="0"/>
        <v>983523.08755199995</v>
      </c>
      <c r="E14" s="35">
        <f t="shared" si="1"/>
        <v>-55107.541606400147</v>
      </c>
      <c r="F14" s="35">
        <f t="shared" si="2"/>
        <v>1246963.4377600001</v>
      </c>
      <c r="G14" s="35">
        <f t="shared" si="3"/>
        <v>-329300.43776000012</v>
      </c>
      <c r="H14" s="35">
        <f t="shared" si="4"/>
        <v>329300.43776000012</v>
      </c>
      <c r="I14" s="35">
        <f t="shared" si="5"/>
        <v>108438778308.9277</v>
      </c>
      <c r="J14" s="38">
        <f t="shared" si="6"/>
        <v>0.35884680733559066</v>
      </c>
      <c r="K14" s="116">
        <f t="shared" si="7"/>
        <v>-0.35884680733559066</v>
      </c>
    </row>
    <row r="15" spans="1:11" ht="15" x14ac:dyDescent="0.25">
      <c r="A15" s="40"/>
      <c r="B15" s="1">
        <v>40513</v>
      </c>
      <c r="C15" s="15">
        <v>352300</v>
      </c>
      <c r="D15" s="35">
        <f t="shared" si="0"/>
        <v>467523.10918911989</v>
      </c>
      <c r="E15" s="35">
        <f t="shared" si="1"/>
        <v>-423821.49101158406</v>
      </c>
      <c r="F15" s="35">
        <f t="shared" si="2"/>
        <v>928415.54594559979</v>
      </c>
      <c r="G15" s="35">
        <f t="shared" si="3"/>
        <v>-576115.54594559979</v>
      </c>
      <c r="H15" s="35">
        <f t="shared" si="4"/>
        <v>576115.54594559979</v>
      </c>
      <c r="I15" s="35">
        <f t="shared" si="5"/>
        <v>331909122280.19653</v>
      </c>
      <c r="J15" s="38">
        <f t="shared" si="6"/>
        <v>1.635298171858075</v>
      </c>
      <c r="K15" s="116">
        <f t="shared" si="7"/>
        <v>-1.635298171858075</v>
      </c>
    </row>
    <row r="16" spans="1:11" ht="15" x14ac:dyDescent="0.25">
      <c r="A16" s="40"/>
      <c r="B16" s="1">
        <v>40544</v>
      </c>
      <c r="C16" s="15">
        <v>1284054</v>
      </c>
      <c r="D16" s="35">
        <f t="shared" si="0"/>
        <v>1035983.5236355072</v>
      </c>
      <c r="E16" s="35">
        <f t="shared" si="1"/>
        <v>370004.03335479309</v>
      </c>
      <c r="F16" s="35">
        <f t="shared" si="2"/>
        <v>43701.618177535827</v>
      </c>
      <c r="G16" s="35">
        <f t="shared" si="3"/>
        <v>1240352.3818224641</v>
      </c>
      <c r="H16" s="35">
        <f t="shared" si="4"/>
        <v>1240352.3818224641</v>
      </c>
      <c r="I16" s="35">
        <f t="shared" si="5"/>
        <v>1538474031092.6597</v>
      </c>
      <c r="J16" s="38">
        <f t="shared" si="6"/>
        <v>0.96596590316487008</v>
      </c>
      <c r="K16" s="116">
        <f t="shared" si="7"/>
        <v>0.96596590316487008</v>
      </c>
    </row>
    <row r="17" spans="1:11" ht="15" x14ac:dyDescent="0.25">
      <c r="A17" s="40"/>
      <c r="B17" s="1">
        <v>40575</v>
      </c>
      <c r="C17" s="15">
        <v>972411</v>
      </c>
      <c r="D17" s="35">
        <f t="shared" si="0"/>
        <v>1059126.3113980601</v>
      </c>
      <c r="E17" s="35">
        <f t="shared" si="1"/>
        <v>92515.03688100088</v>
      </c>
      <c r="F17" s="35">
        <f t="shared" si="2"/>
        <v>1405987.5569903003</v>
      </c>
      <c r="G17" s="35">
        <f t="shared" si="3"/>
        <v>-433576.55699030031</v>
      </c>
      <c r="H17" s="35">
        <f t="shared" si="4"/>
        <v>433576.55699030031</v>
      </c>
      <c r="I17" s="35">
        <f t="shared" si="5"/>
        <v>187988630771.56314</v>
      </c>
      <c r="J17" s="38">
        <f t="shared" si="6"/>
        <v>0.44587788187330285</v>
      </c>
      <c r="K17" s="116">
        <f t="shared" si="7"/>
        <v>-0.44587788187330285</v>
      </c>
    </row>
    <row r="18" spans="1:11" ht="15" x14ac:dyDescent="0.25">
      <c r="A18" s="40"/>
      <c r="B18" s="1">
        <v>40603</v>
      </c>
      <c r="C18" s="15">
        <v>1206077</v>
      </c>
      <c r="D18" s="35">
        <f t="shared" si="0"/>
        <v>1195189.8696558122</v>
      </c>
      <c r="E18" s="35">
        <f t="shared" si="1"/>
        <v>127353.85398240185</v>
      </c>
      <c r="F18" s="35">
        <f t="shared" si="2"/>
        <v>1151641.348279061</v>
      </c>
      <c r="G18" s="35">
        <f t="shared" si="3"/>
        <v>54435.651720938971</v>
      </c>
      <c r="H18" s="35">
        <f t="shared" si="4"/>
        <v>54435.651720938971</v>
      </c>
      <c r="I18" s="35">
        <f t="shared" si="5"/>
        <v>2963240178.2833662</v>
      </c>
      <c r="J18" s="38">
        <f t="shared" si="6"/>
        <v>4.5134474599000704E-2</v>
      </c>
      <c r="K18" s="116">
        <f t="shared" si="7"/>
        <v>4.5134474599000704E-2</v>
      </c>
    </row>
    <row r="19" spans="1:11" ht="15" x14ac:dyDescent="0.25">
      <c r="A19" s="40"/>
      <c r="B19" s="1">
        <v>40634</v>
      </c>
      <c r="C19" s="15">
        <v>1056456</v>
      </c>
      <c r="D19" s="35">
        <f t="shared" si="0"/>
        <v>1109673.5447276428</v>
      </c>
      <c r="E19" s="35">
        <f t="shared" si="1"/>
        <v>-42942.28914605514</v>
      </c>
      <c r="F19" s="35">
        <f t="shared" si="2"/>
        <v>1322543.7236382139</v>
      </c>
      <c r="G19" s="35">
        <f t="shared" si="3"/>
        <v>-266087.72363821394</v>
      </c>
      <c r="H19" s="35">
        <f t="shared" si="4"/>
        <v>266087.72363821394</v>
      </c>
      <c r="I19" s="35">
        <f t="shared" si="5"/>
        <v>70802676670.966522</v>
      </c>
      <c r="J19" s="38">
        <f t="shared" si="6"/>
        <v>0.25186824973137917</v>
      </c>
      <c r="K19" s="116">
        <f t="shared" si="7"/>
        <v>-0.25186824973137917</v>
      </c>
    </row>
    <row r="20" spans="1:11" ht="15" x14ac:dyDescent="0.25">
      <c r="A20" s="40"/>
      <c r="B20" s="1">
        <v>40664</v>
      </c>
      <c r="C20" s="15">
        <v>1211680</v>
      </c>
      <c r="D20" s="35">
        <f t="shared" si="0"/>
        <v>1182690.2511163175</v>
      </c>
      <c r="E20" s="35">
        <f t="shared" si="1"/>
        <v>49824.907281728723</v>
      </c>
      <c r="F20" s="35">
        <f t="shared" si="2"/>
        <v>1066731.2555815876</v>
      </c>
      <c r="G20" s="35">
        <f t="shared" si="3"/>
        <v>144948.74441841245</v>
      </c>
      <c r="H20" s="35">
        <f t="shared" si="4"/>
        <v>144948.74441841245</v>
      </c>
      <c r="I20" s="35">
        <f t="shared" si="5"/>
        <v>21010138508.474255</v>
      </c>
      <c r="J20" s="38">
        <f t="shared" si="6"/>
        <v>0.11962625810313982</v>
      </c>
      <c r="K20" s="116">
        <f t="shared" si="7"/>
        <v>0.11962625810313982</v>
      </c>
    </row>
    <row r="21" spans="1:11" ht="15" x14ac:dyDescent="0.25">
      <c r="A21" s="40"/>
      <c r="B21" s="1">
        <v>40695</v>
      </c>
      <c r="C21" s="15">
        <v>1192073</v>
      </c>
      <c r="D21" s="35">
        <f t="shared" si="0"/>
        <v>1200161.4316796092</v>
      </c>
      <c r="E21" s="35">
        <f t="shared" si="1"/>
        <v>23941.925906979159</v>
      </c>
      <c r="F21" s="35">
        <f t="shared" si="2"/>
        <v>1232515.1583980462</v>
      </c>
      <c r="G21" s="35">
        <f t="shared" si="3"/>
        <v>-40442.158398046158</v>
      </c>
      <c r="H21" s="35">
        <f t="shared" si="4"/>
        <v>40442.158398046158</v>
      </c>
      <c r="I21" s="35">
        <f t="shared" si="5"/>
        <v>1635568175.8926554</v>
      </c>
      <c r="J21" s="38">
        <f t="shared" si="6"/>
        <v>3.3925907556035709E-2</v>
      </c>
      <c r="K21" s="116">
        <f t="shared" si="7"/>
        <v>-3.3925907556035709E-2</v>
      </c>
    </row>
    <row r="22" spans="1:11" ht="15" x14ac:dyDescent="0.25">
      <c r="A22" s="40"/>
      <c r="B22" s="1">
        <v>40725</v>
      </c>
      <c r="C22" s="15">
        <v>880271</v>
      </c>
      <c r="D22" s="35">
        <f t="shared" si="0"/>
        <v>949037.4715173177</v>
      </c>
      <c r="E22" s="35">
        <f t="shared" si="1"/>
        <v>-196110.78294843741</v>
      </c>
      <c r="F22" s="35">
        <f t="shared" si="2"/>
        <v>1224103.3575865885</v>
      </c>
      <c r="G22" s="35">
        <f t="shared" si="3"/>
        <v>-343832.35758658848</v>
      </c>
      <c r="H22" s="35">
        <f t="shared" si="4"/>
        <v>343832.35758658848</v>
      </c>
      <c r="I22" s="35">
        <f t="shared" si="5"/>
        <v>118220690123.55165</v>
      </c>
      <c r="J22" s="38">
        <f t="shared" si="6"/>
        <v>0.39059830164413967</v>
      </c>
      <c r="K22" s="116">
        <f t="shared" si="7"/>
        <v>-0.39059830164413967</v>
      </c>
    </row>
    <row r="23" spans="1:11" ht="15" x14ac:dyDescent="0.25">
      <c r="A23" s="40"/>
      <c r="B23" s="1">
        <v>40756</v>
      </c>
      <c r="C23" s="15">
        <v>1950547</v>
      </c>
      <c r="D23" s="35">
        <f t="shared" si="0"/>
        <v>1711022.9377137762</v>
      </c>
      <c r="E23" s="35">
        <f t="shared" si="1"/>
        <v>570366.21636747941</v>
      </c>
      <c r="F23" s="35">
        <f t="shared" si="2"/>
        <v>752926.68856888032</v>
      </c>
      <c r="G23" s="35">
        <f t="shared" si="3"/>
        <v>1197620.3114311197</v>
      </c>
      <c r="H23" s="35">
        <f t="shared" si="4"/>
        <v>1197620.3114311197</v>
      </c>
      <c r="I23" s="35">
        <f t="shared" si="5"/>
        <v>1434294410352.3721</v>
      </c>
      <c r="J23" s="38">
        <f t="shared" si="6"/>
        <v>0.61399202963636335</v>
      </c>
      <c r="K23" s="116">
        <f t="shared" si="7"/>
        <v>0.61399202963636335</v>
      </c>
    </row>
    <row r="24" spans="1:11" ht="15" x14ac:dyDescent="0.25">
      <c r="A24" s="40"/>
      <c r="B24" s="1">
        <v>40787</v>
      </c>
      <c r="C24" s="15">
        <v>1334862</v>
      </c>
      <c r="D24" s="35">
        <f t="shared" si="0"/>
        <v>1524167.4308162511</v>
      </c>
      <c r="E24" s="35">
        <f t="shared" si="1"/>
        <v>-35411.162244524268</v>
      </c>
      <c r="F24" s="35">
        <f t="shared" si="2"/>
        <v>2281389.1540812557</v>
      </c>
      <c r="G24" s="35">
        <f t="shared" si="3"/>
        <v>-946527.15408125566</v>
      </c>
      <c r="H24" s="35">
        <f t="shared" si="4"/>
        <v>946527.15408125566</v>
      </c>
      <c r="I24" s="35">
        <f t="shared" si="5"/>
        <v>895913653413.16113</v>
      </c>
      <c r="J24" s="38">
        <f t="shared" si="6"/>
        <v>0.70908240258637645</v>
      </c>
      <c r="K24" s="116">
        <f t="shared" si="7"/>
        <v>-0.70908240258637645</v>
      </c>
    </row>
    <row r="25" spans="1:11" ht="15" x14ac:dyDescent="0.25">
      <c r="A25" s="40"/>
      <c r="B25" s="1">
        <v>40817</v>
      </c>
      <c r="C25" s="15">
        <v>1843640</v>
      </c>
      <c r="D25" s="35">
        <f t="shared" si="0"/>
        <v>1772663.2537143454</v>
      </c>
      <c r="E25" s="35">
        <f t="shared" si="1"/>
        <v>191714.42586957061</v>
      </c>
      <c r="F25" s="35">
        <f t="shared" si="2"/>
        <v>1488756.2685717267</v>
      </c>
      <c r="G25" s="35">
        <f t="shared" si="3"/>
        <v>354883.73142827326</v>
      </c>
      <c r="H25" s="35">
        <f t="shared" si="4"/>
        <v>354883.73142827326</v>
      </c>
      <c r="I25" s="35">
        <f t="shared" si="5"/>
        <v>125942462832.45479</v>
      </c>
      <c r="J25" s="38">
        <f t="shared" si="6"/>
        <v>0.19249079615774947</v>
      </c>
      <c r="K25" s="116">
        <f t="shared" si="7"/>
        <v>0.19249079615774947</v>
      </c>
    </row>
    <row r="26" spans="1:11" ht="15" x14ac:dyDescent="0.25">
      <c r="A26" s="40"/>
      <c r="B26" s="1">
        <v>40848</v>
      </c>
      <c r="C26" s="15">
        <v>1081329</v>
      </c>
      <c r="D26" s="35">
        <f t="shared" si="0"/>
        <v>1257938.7359167831</v>
      </c>
      <c r="E26" s="35">
        <f t="shared" si="1"/>
        <v>-373436.7290641357</v>
      </c>
      <c r="F26" s="35">
        <f t="shared" si="2"/>
        <v>1964377.679583916</v>
      </c>
      <c r="G26" s="35">
        <f t="shared" si="3"/>
        <v>-883048.67958391597</v>
      </c>
      <c r="H26" s="35">
        <f t="shared" si="4"/>
        <v>883048.67958391597</v>
      </c>
      <c r="I26" s="35">
        <f t="shared" si="5"/>
        <v>779774970514.89746</v>
      </c>
      <c r="J26" s="38">
        <f t="shared" si="6"/>
        <v>0.81663275430874038</v>
      </c>
      <c r="K26" s="116">
        <f t="shared" si="7"/>
        <v>-0.81663275430874038</v>
      </c>
    </row>
    <row r="27" spans="1:11" ht="15" x14ac:dyDescent="0.25">
      <c r="A27" s="40"/>
      <c r="B27" s="1">
        <v>40878</v>
      </c>
      <c r="C27" s="15">
        <v>815774</v>
      </c>
      <c r="D27" s="35">
        <f t="shared" si="0"/>
        <v>829519.6013705295</v>
      </c>
      <c r="E27" s="35">
        <f t="shared" si="1"/>
        <v>-417422.65344983002</v>
      </c>
      <c r="F27" s="35">
        <f t="shared" si="2"/>
        <v>884502.00685264741</v>
      </c>
      <c r="G27" s="35">
        <f t="shared" si="3"/>
        <v>-68728.006852647406</v>
      </c>
      <c r="H27" s="35">
        <f t="shared" si="4"/>
        <v>68728.006852647406</v>
      </c>
      <c r="I27" s="35">
        <f t="shared" si="5"/>
        <v>4723538925.9375486</v>
      </c>
      <c r="J27" s="38">
        <f t="shared" si="6"/>
        <v>8.4248832216578862E-2</v>
      </c>
      <c r="K27" s="116">
        <f t="shared" si="7"/>
        <v>-8.4248832216578862E-2</v>
      </c>
    </row>
    <row r="28" spans="1:11" ht="15" x14ac:dyDescent="0.25">
      <c r="A28" s="40"/>
      <c r="B28" s="1">
        <v>40909</v>
      </c>
      <c r="C28" s="15">
        <v>957896</v>
      </c>
      <c r="D28" s="35">
        <f t="shared" si="0"/>
        <v>848736.18958413997</v>
      </c>
      <c r="E28" s="35">
        <f t="shared" si="1"/>
        <v>-68111.260119077619</v>
      </c>
      <c r="F28" s="35">
        <f t="shared" si="2"/>
        <v>412096.94792069949</v>
      </c>
      <c r="G28" s="35">
        <f t="shared" si="3"/>
        <v>545799.05207930051</v>
      </c>
      <c r="H28" s="35">
        <f t="shared" si="4"/>
        <v>545799.05207930051</v>
      </c>
      <c r="I28" s="35">
        <f t="shared" si="5"/>
        <v>297896605250.66296</v>
      </c>
      <c r="J28" s="38">
        <f t="shared" si="6"/>
        <v>0.5697894678329386</v>
      </c>
      <c r="K28" s="116">
        <f t="shared" si="7"/>
        <v>0.5697894678329386</v>
      </c>
    </row>
    <row r="29" spans="1:11" ht="15" x14ac:dyDescent="0.25">
      <c r="A29" s="40"/>
      <c r="B29" s="1">
        <v>40940</v>
      </c>
      <c r="C29" s="15">
        <v>991374</v>
      </c>
      <c r="D29" s="35">
        <f t="shared" si="0"/>
        <v>949224.18589301244</v>
      </c>
      <c r="E29" s="35">
        <f t="shared" si="1"/>
        <v>66768.145023282457</v>
      </c>
      <c r="F29" s="35">
        <f t="shared" si="2"/>
        <v>780624.92946506233</v>
      </c>
      <c r="G29" s="35">
        <f t="shared" si="3"/>
        <v>210749.07053493767</v>
      </c>
      <c r="H29" s="35">
        <f t="shared" si="4"/>
        <v>210749.07053493767</v>
      </c>
      <c r="I29" s="35">
        <f t="shared" si="5"/>
        <v>44415170731.340134</v>
      </c>
      <c r="J29" s="38">
        <f t="shared" si="6"/>
        <v>0.21258280985272729</v>
      </c>
      <c r="K29" s="116">
        <f t="shared" si="7"/>
        <v>0.21258280985272729</v>
      </c>
    </row>
    <row r="30" spans="1:11" ht="15" x14ac:dyDescent="0.25">
      <c r="A30" s="40"/>
      <c r="B30" s="1">
        <v>40969</v>
      </c>
      <c r="C30" s="15">
        <v>1122492</v>
      </c>
      <c r="D30" s="35">
        <f t="shared" si="0"/>
        <v>1101192.066183259</v>
      </c>
      <c r="E30" s="35">
        <f t="shared" si="1"/>
        <v>134927.93323685374</v>
      </c>
      <c r="F30" s="35">
        <f t="shared" si="2"/>
        <v>1015992.3309162949</v>
      </c>
      <c r="G30" s="35">
        <f t="shared" si="3"/>
        <v>106499.66908370506</v>
      </c>
      <c r="H30" s="35">
        <f t="shared" si="4"/>
        <v>106499.66908370506</v>
      </c>
      <c r="I30" s="35">
        <f t="shared" si="5"/>
        <v>11342179514.938683</v>
      </c>
      <c r="J30" s="38">
        <f t="shared" si="6"/>
        <v>9.4877886954833582E-2</v>
      </c>
      <c r="K30" s="116">
        <f t="shared" si="7"/>
        <v>9.4877886954833582E-2</v>
      </c>
    </row>
    <row r="31" spans="1:11" ht="15" x14ac:dyDescent="0.25">
      <c r="A31" s="40"/>
      <c r="B31" s="1">
        <v>41000</v>
      </c>
      <c r="C31" s="15">
        <v>1090146</v>
      </c>
      <c r="D31" s="35">
        <f t="shared" si="0"/>
        <v>1119340.7998840224</v>
      </c>
      <c r="E31" s="35">
        <f t="shared" si="1"/>
        <v>41504.573607981489</v>
      </c>
      <c r="F31" s="35">
        <f t="shared" si="2"/>
        <v>1236119.9994201127</v>
      </c>
      <c r="G31" s="35">
        <f t="shared" si="3"/>
        <v>-145973.9994201127</v>
      </c>
      <c r="H31" s="35">
        <f t="shared" si="4"/>
        <v>145973.9994201127</v>
      </c>
      <c r="I31" s="35">
        <f t="shared" si="5"/>
        <v>21308408506.703064</v>
      </c>
      <c r="J31" s="38">
        <f t="shared" si="6"/>
        <v>0.13390316473216679</v>
      </c>
      <c r="K31" s="116">
        <f t="shared" si="7"/>
        <v>-0.13390316473216679</v>
      </c>
    </row>
    <row r="32" spans="1:11" ht="15" x14ac:dyDescent="0.25">
      <c r="A32" s="40"/>
      <c r="B32" s="1">
        <v>41030</v>
      </c>
      <c r="C32" s="15">
        <v>947611</v>
      </c>
      <c r="D32" s="35">
        <f t="shared" si="0"/>
        <v>990257.87469840073</v>
      </c>
      <c r="E32" s="35">
        <f t="shared" si="1"/>
        <v>-94965.425426901071</v>
      </c>
      <c r="F32" s="35">
        <f t="shared" si="2"/>
        <v>1160845.3734920039</v>
      </c>
      <c r="G32" s="35">
        <f t="shared" si="3"/>
        <v>-213234.37349200388</v>
      </c>
      <c r="H32" s="35">
        <f t="shared" si="4"/>
        <v>213234.37349200388</v>
      </c>
      <c r="I32" s="35">
        <f t="shared" si="5"/>
        <v>45468898038.527412</v>
      </c>
      <c r="J32" s="38">
        <f t="shared" si="6"/>
        <v>0.2250231091576648</v>
      </c>
      <c r="K32" s="116">
        <f t="shared" si="7"/>
        <v>-0.2250231091576648</v>
      </c>
    </row>
    <row r="33" spans="1:15" s="86" customFormat="1" ht="15" x14ac:dyDescent="0.25">
      <c r="A33" s="63"/>
      <c r="B33" s="85">
        <v>41061</v>
      </c>
      <c r="C33" s="64">
        <v>972620</v>
      </c>
      <c r="D33" s="65">
        <f t="shared" si="0"/>
        <v>957154.48985429993</v>
      </c>
      <c r="E33" s="65">
        <f t="shared" si="1"/>
        <v>-45475.792960660852</v>
      </c>
      <c r="F33" s="65">
        <f t="shared" si="2"/>
        <v>895292.44927149964</v>
      </c>
      <c r="G33" s="65">
        <f t="shared" si="3"/>
        <v>77327.550728500355</v>
      </c>
      <c r="H33" s="65">
        <f t="shared" si="4"/>
        <v>77327.550728500355</v>
      </c>
      <c r="I33" s="65">
        <f t="shared" si="5"/>
        <v>5979550101.6687956</v>
      </c>
      <c r="J33" s="66">
        <f t="shared" si="6"/>
        <v>7.9504380671280003E-2</v>
      </c>
      <c r="K33" s="117">
        <f t="shared" si="7"/>
        <v>7.9504380671280003E-2</v>
      </c>
    </row>
    <row r="34" spans="1:15" ht="13.5" thickBot="1" x14ac:dyDescent="0.25">
      <c r="F34" s="58">
        <f>D33+1*E33</f>
        <v>911678.69689363905</v>
      </c>
      <c r="H34" s="59">
        <f>AVERAGE(H11:H33)</f>
        <v>427717.44613027549</v>
      </c>
      <c r="I34" s="60">
        <f>AVERAGE(I11:I33)</f>
        <v>306603859351.58783</v>
      </c>
      <c r="J34" s="61">
        <f>AVERAGE(J11:J33)</f>
        <v>0.42487637673812928</v>
      </c>
      <c r="K34" s="118">
        <f>AVERAGE(K11:K33)</f>
        <v>-0.10614524099262067</v>
      </c>
    </row>
    <row r="37" spans="1:15" ht="24.95" customHeight="1" x14ac:dyDescent="0.2">
      <c r="E37" s="105"/>
      <c r="F37" s="105"/>
      <c r="G37" s="105"/>
      <c r="H37" s="96" t="s">
        <v>18</v>
      </c>
      <c r="I37" s="96" t="s">
        <v>19</v>
      </c>
      <c r="J37" s="96" t="s">
        <v>20</v>
      </c>
      <c r="K37" s="96" t="s">
        <v>21</v>
      </c>
    </row>
    <row r="38" spans="1:15" s="28" customFormat="1" x14ac:dyDescent="0.2">
      <c r="E38" s="119">
        <v>0.1</v>
      </c>
      <c r="F38" s="119">
        <v>0.1</v>
      </c>
      <c r="G38" s="106">
        <v>1177236.4753012743</v>
      </c>
      <c r="H38" s="106">
        <v>282364.20943533169</v>
      </c>
      <c r="I38" s="106">
        <v>122353799263.41249</v>
      </c>
      <c r="J38" s="107">
        <v>0.29522112248022753</v>
      </c>
      <c r="K38" s="107">
        <v>-8.8259781472419419E-2</v>
      </c>
    </row>
    <row r="39" spans="1:15" s="28" customFormat="1" x14ac:dyDescent="0.2">
      <c r="E39" s="119">
        <v>0.1</v>
      </c>
      <c r="F39" s="119">
        <v>0.25</v>
      </c>
      <c r="G39" s="106">
        <v>1210836.1598899961</v>
      </c>
      <c r="H39" s="106">
        <v>308080.75163279061</v>
      </c>
      <c r="I39" s="106">
        <v>134217019631.22305</v>
      </c>
      <c r="J39" s="107">
        <v>0.32492014576962147</v>
      </c>
      <c r="K39" s="107">
        <v>-0.12731435352065967</v>
      </c>
    </row>
    <row r="40" spans="1:15" x14ac:dyDescent="0.2">
      <c r="E40" s="120">
        <v>0.1</v>
      </c>
      <c r="F40" s="120">
        <v>0.6</v>
      </c>
      <c r="G40" s="106">
        <v>1049772.8996377282</v>
      </c>
      <c r="H40" s="106">
        <v>326430.37118286378</v>
      </c>
      <c r="I40" s="106">
        <v>151376704424.32736</v>
      </c>
      <c r="J40" s="107">
        <v>0.35057853188659172</v>
      </c>
      <c r="K40" s="107">
        <v>-0.16662503834975578</v>
      </c>
    </row>
    <row r="41" spans="1:15" x14ac:dyDescent="0.2">
      <c r="E41" s="120">
        <v>0.1</v>
      </c>
      <c r="F41" s="120">
        <v>0.8</v>
      </c>
      <c r="G41" s="106">
        <v>903255.34108918277</v>
      </c>
      <c r="H41" s="106">
        <v>321487.26754972344</v>
      </c>
      <c r="I41" s="106">
        <v>156119931803.22699</v>
      </c>
      <c r="J41" s="107">
        <v>0.34921416893496288</v>
      </c>
      <c r="K41" s="107">
        <v>-0.1702964970052683</v>
      </c>
    </row>
    <row r="42" spans="1:15" x14ac:dyDescent="0.2">
      <c r="E42" s="120">
        <v>0.25</v>
      </c>
      <c r="F42" s="120">
        <v>0.1</v>
      </c>
      <c r="G42" s="119">
        <v>1047002.2066202215</v>
      </c>
      <c r="H42" s="112">
        <v>279080.22603017476</v>
      </c>
      <c r="I42" s="112">
        <v>126799575715.59541</v>
      </c>
      <c r="J42" s="121">
        <v>0.30305778389328775</v>
      </c>
      <c r="K42" s="121">
        <v>-0.12310916370618057</v>
      </c>
    </row>
    <row r="43" spans="1:15" x14ac:dyDescent="0.2">
      <c r="E43" s="120">
        <v>0.25</v>
      </c>
      <c r="F43" s="120">
        <v>0.25</v>
      </c>
      <c r="G43" s="119">
        <v>944410.57938728761</v>
      </c>
      <c r="H43" s="112">
        <v>283460.62784420006</v>
      </c>
      <c r="I43" s="112">
        <v>135826332785.44823</v>
      </c>
      <c r="J43" s="121">
        <v>0.31178518582465847</v>
      </c>
      <c r="K43" s="121">
        <v>-0.13822406055182662</v>
      </c>
    </row>
    <row r="44" spans="1:15" x14ac:dyDescent="0.2">
      <c r="E44" s="120">
        <v>0.25</v>
      </c>
      <c r="F44" s="120">
        <v>0.6</v>
      </c>
      <c r="G44" s="119">
        <v>777781.45104126516</v>
      </c>
      <c r="H44" s="119">
        <v>317803.20788092521</v>
      </c>
      <c r="I44" s="119">
        <v>154292160538.70129</v>
      </c>
      <c r="J44" s="122">
        <v>0.35060456442886806</v>
      </c>
      <c r="K44" s="122">
        <v>-0.1180907019560988</v>
      </c>
    </row>
    <row r="45" spans="1:15" x14ac:dyDescent="0.2">
      <c r="E45" s="120">
        <v>0.25</v>
      </c>
      <c r="F45" s="120">
        <v>0.8</v>
      </c>
      <c r="G45" s="119">
        <v>827384.16648581647</v>
      </c>
      <c r="H45" s="119">
        <v>332543.69287003431</v>
      </c>
      <c r="I45" s="119">
        <v>164840272582.53619</v>
      </c>
      <c r="J45" s="122">
        <v>0.36535430948569309</v>
      </c>
      <c r="K45" s="122">
        <v>-0.10204147639147865</v>
      </c>
    </row>
    <row r="46" spans="1:15" x14ac:dyDescent="0.2">
      <c r="E46" s="120">
        <v>0.6</v>
      </c>
      <c r="F46" s="120">
        <v>0.1</v>
      </c>
      <c r="G46" s="119">
        <v>963751.72963383014</v>
      </c>
      <c r="H46" s="119">
        <v>290014.7491963642</v>
      </c>
      <c r="I46" s="119">
        <v>150731699500.10281</v>
      </c>
      <c r="J46" s="122">
        <v>0.31002018073331222</v>
      </c>
      <c r="K46" s="122">
        <v>-0.11499918222527357</v>
      </c>
    </row>
    <row r="47" spans="1:15" x14ac:dyDescent="0.2">
      <c r="E47" s="120">
        <v>0.6</v>
      </c>
      <c r="F47" s="120">
        <v>0.25</v>
      </c>
      <c r="G47" s="119">
        <v>938604.95082585141</v>
      </c>
      <c r="H47" s="119">
        <v>307399.36553243792</v>
      </c>
      <c r="I47" s="119">
        <v>165189401054.51239</v>
      </c>
      <c r="J47" s="122">
        <v>0.32726591964855883</v>
      </c>
      <c r="K47" s="122">
        <v>-0.11237861459590706</v>
      </c>
      <c r="L47" s="84"/>
      <c r="M47" s="84"/>
      <c r="N47" s="84"/>
      <c r="O47" s="84"/>
    </row>
    <row r="48" spans="1:15" x14ac:dyDescent="0.2">
      <c r="E48" s="120">
        <v>0.6</v>
      </c>
      <c r="F48" s="120">
        <v>0.6</v>
      </c>
      <c r="G48" s="119">
        <v>975347.7834276316</v>
      </c>
      <c r="H48" s="119">
        <v>354718.0093871007</v>
      </c>
      <c r="I48" s="119">
        <v>203481218115.52347</v>
      </c>
      <c r="J48" s="122">
        <v>0.37139905697135872</v>
      </c>
      <c r="K48" s="122">
        <v>-0.10553885259186603</v>
      </c>
    </row>
    <row r="49" spans="5:11" x14ac:dyDescent="0.2">
      <c r="E49" s="120">
        <v>0.6</v>
      </c>
      <c r="F49" s="120">
        <v>0.8</v>
      </c>
      <c r="G49" s="119">
        <v>951428.71086152387</v>
      </c>
      <c r="H49" s="119">
        <v>373944.5757043999</v>
      </c>
      <c r="I49" s="119">
        <v>228016462333.43182</v>
      </c>
      <c r="J49" s="122">
        <v>0.38845576240577728</v>
      </c>
      <c r="K49" s="122">
        <v>-0.10647408287848462</v>
      </c>
    </row>
    <row r="50" spans="5:11" x14ac:dyDescent="0.2">
      <c r="E50" s="120">
        <v>0.8</v>
      </c>
      <c r="F50" s="120">
        <v>0.1</v>
      </c>
      <c r="G50" s="119">
        <v>957120.83250990696</v>
      </c>
      <c r="H50" s="119">
        <v>324445.89865420113</v>
      </c>
      <c r="I50" s="119">
        <v>180212491008.58389</v>
      </c>
      <c r="J50" s="122">
        <v>0.33652167648937986</v>
      </c>
      <c r="K50" s="122">
        <v>-0.11193120511844261</v>
      </c>
    </row>
    <row r="51" spans="5:11" x14ac:dyDescent="0.2">
      <c r="E51" s="120">
        <v>0.8</v>
      </c>
      <c r="F51" s="120">
        <v>0.25</v>
      </c>
      <c r="G51" s="119">
        <v>940789.53141516272</v>
      </c>
      <c r="H51" s="119">
        <v>350318.00696267461</v>
      </c>
      <c r="I51" s="119">
        <v>201927523490.91385</v>
      </c>
      <c r="J51" s="122">
        <v>0.3607173976815119</v>
      </c>
      <c r="K51" s="122">
        <v>-0.10973179461339785</v>
      </c>
    </row>
    <row r="52" spans="5:11" x14ac:dyDescent="0.2">
      <c r="E52" s="120">
        <v>0.8</v>
      </c>
      <c r="F52" s="120">
        <v>0.6</v>
      </c>
      <c r="G52" s="119">
        <v>930669.02145052236</v>
      </c>
      <c r="H52" s="119">
        <v>401551.2075078605</v>
      </c>
      <c r="I52" s="119">
        <v>263047511638.46313</v>
      </c>
      <c r="J52" s="122">
        <v>0.40435421519620085</v>
      </c>
      <c r="K52" s="122">
        <v>-0.10618626826405553</v>
      </c>
    </row>
    <row r="53" spans="5:11" x14ac:dyDescent="0.2">
      <c r="E53" s="120">
        <v>0.8</v>
      </c>
      <c r="F53" s="120">
        <v>0.8</v>
      </c>
      <c r="G53" s="119">
        <v>911678.69689363905</v>
      </c>
      <c r="H53" s="119">
        <v>427717.44613027549</v>
      </c>
      <c r="I53" s="119">
        <v>306603859351.58783</v>
      </c>
      <c r="J53" s="122">
        <v>0.42487637673812928</v>
      </c>
      <c r="K53" s="122">
        <v>-0.10614524099262067</v>
      </c>
    </row>
    <row r="56" spans="5:11" x14ac:dyDescent="0.2">
      <c r="E56" s="28"/>
    </row>
    <row r="57" spans="5:11" x14ac:dyDescent="0.2">
      <c r="E57" s="28"/>
    </row>
    <row r="58" spans="5:11" x14ac:dyDescent="0.2">
      <c r="E58" s="28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8193" r:id="rId4">
          <objectPr defaultSize="0" autoPict="0" r:id="rId5">
            <anchor moveWithCells="1" sizeWithCells="1">
              <from>
                <xdr:col>11</xdr:col>
                <xdr:colOff>85725</xdr:colOff>
                <xdr:row>12</xdr:row>
                <xdr:rowOff>19050</xdr:rowOff>
              </from>
              <to>
                <xdr:col>14</xdr:col>
                <xdr:colOff>552450</xdr:colOff>
                <xdr:row>18</xdr:row>
                <xdr:rowOff>114300</xdr:rowOff>
              </to>
            </anchor>
          </objectPr>
        </oleObject>
      </mc:Choice>
      <mc:Fallback>
        <oleObject progId="Equation.3" shapeId="8193" r:id="rId4"/>
      </mc:Fallback>
    </mc:AlternateContent>
    <mc:AlternateContent xmlns:mc="http://schemas.openxmlformats.org/markup-compatibility/2006">
      <mc:Choice Requires="x14">
        <oleObject progId="Equation.3" shapeId="8194" r:id="rId6">
          <objectPr defaultSize="0" autoPict="0" r:id="rId7">
            <anchor moveWithCells="1" sizeWithCells="1">
              <from>
                <xdr:col>10</xdr:col>
                <xdr:colOff>0</xdr:colOff>
                <xdr:row>3</xdr:row>
                <xdr:rowOff>28575</xdr:rowOff>
              </from>
              <to>
                <xdr:col>10</xdr:col>
                <xdr:colOff>0</xdr:colOff>
                <xdr:row>4</xdr:row>
                <xdr:rowOff>9525</xdr:rowOff>
              </to>
            </anchor>
          </objectPr>
        </oleObject>
      </mc:Choice>
      <mc:Fallback>
        <oleObject progId="Equation.3" shapeId="8194" r:id="rId6"/>
      </mc:Fallback>
    </mc:AlternateContent>
    <mc:AlternateContent xmlns:mc="http://schemas.openxmlformats.org/markup-compatibility/2006">
      <mc:Choice Requires="x14">
        <oleObject progId="Equation.3" shapeId="8195" r:id="rId8">
          <objectPr defaultSize="0" autoPict="0" r:id="rId9">
            <anchor moveWithCells="1" sizeWithCells="1">
              <from>
                <xdr:col>10</xdr:col>
                <xdr:colOff>0</xdr:colOff>
                <xdr:row>4</xdr:row>
                <xdr:rowOff>0</xdr:rowOff>
              </from>
              <to>
                <xdr:col>10</xdr:col>
                <xdr:colOff>0</xdr:colOff>
                <xdr:row>5</xdr:row>
                <xdr:rowOff>38100</xdr:rowOff>
              </to>
            </anchor>
          </objectPr>
        </oleObject>
      </mc:Choice>
      <mc:Fallback>
        <oleObject progId="Equation.3" shapeId="8195" r:id="rId8"/>
      </mc:Fallback>
    </mc:AlternateContent>
    <mc:AlternateContent xmlns:mc="http://schemas.openxmlformats.org/markup-compatibility/2006">
      <mc:Choice Requires="x14">
        <oleObject progId="Equation.3" shapeId="8196" r:id="rId10">
          <objectPr defaultSize="0" autoPict="0" r:id="rId11">
            <anchor moveWithCells="1" sizeWithCells="1">
              <from>
                <xdr:col>10</xdr:col>
                <xdr:colOff>0</xdr:colOff>
                <xdr:row>5</xdr:row>
                <xdr:rowOff>19050</xdr:rowOff>
              </from>
              <to>
                <xdr:col>10</xdr:col>
                <xdr:colOff>0</xdr:colOff>
                <xdr:row>6</xdr:row>
                <xdr:rowOff>19050</xdr:rowOff>
              </to>
            </anchor>
          </objectPr>
        </oleObject>
      </mc:Choice>
      <mc:Fallback>
        <oleObject progId="Equation.3" shapeId="8196" r:id="rId10"/>
      </mc:Fallback>
    </mc:AlternateContent>
    <mc:AlternateContent xmlns:mc="http://schemas.openxmlformats.org/markup-compatibility/2006">
      <mc:Choice Requires="x14">
        <oleObject progId="Equation.3" shapeId="8197" r:id="rId12">
          <objectPr defaultSize="0" autoPict="0" r:id="rId13">
            <anchor moveWithCells="1" sizeWithCells="1">
              <from>
                <xdr:col>8</xdr:col>
                <xdr:colOff>200025</xdr:colOff>
                <xdr:row>3</xdr:row>
                <xdr:rowOff>76200</xdr:rowOff>
              </from>
              <to>
                <xdr:col>8</xdr:col>
                <xdr:colOff>695325</xdr:colOff>
                <xdr:row>5</xdr:row>
                <xdr:rowOff>142875</xdr:rowOff>
              </to>
            </anchor>
          </objectPr>
        </oleObject>
      </mc:Choice>
      <mc:Fallback>
        <oleObject progId="Equation.3" shapeId="8197" r:id="rId12"/>
      </mc:Fallback>
    </mc:AlternateContent>
    <mc:AlternateContent xmlns:mc="http://schemas.openxmlformats.org/markup-compatibility/2006">
      <mc:Choice Requires="x14">
        <oleObject progId="Equation.3" shapeId="8198" r:id="rId14">
          <objectPr defaultSize="0" autoPict="0" r:id="rId15">
            <anchor moveWithCells="1" sizeWithCells="1">
              <from>
                <xdr:col>5</xdr:col>
                <xdr:colOff>361950</xdr:colOff>
                <xdr:row>7</xdr:row>
                <xdr:rowOff>152400</xdr:rowOff>
              </from>
              <to>
                <xdr:col>5</xdr:col>
                <xdr:colOff>666750</xdr:colOff>
                <xdr:row>8</xdr:row>
                <xdr:rowOff>314325</xdr:rowOff>
              </to>
            </anchor>
          </objectPr>
        </oleObject>
      </mc:Choice>
      <mc:Fallback>
        <oleObject progId="Equation.3" shapeId="8198" r:id="rId14"/>
      </mc:Fallback>
    </mc:AlternateContent>
    <mc:AlternateContent xmlns:mc="http://schemas.openxmlformats.org/markup-compatibility/2006">
      <mc:Choice Requires="x14">
        <oleObject progId="Equation.3" shapeId="8199" r:id="rId16">
          <objectPr defaultSize="0" autoPict="0" r:id="rId17">
            <anchor moveWithCells="1" sizeWithCells="1">
              <from>
                <xdr:col>2</xdr:col>
                <xdr:colOff>323850</xdr:colOff>
                <xdr:row>8</xdr:row>
                <xdr:rowOff>28575</xdr:rowOff>
              </from>
              <to>
                <xdr:col>2</xdr:col>
                <xdr:colOff>542925</xdr:colOff>
                <xdr:row>9</xdr:row>
                <xdr:rowOff>9525</xdr:rowOff>
              </to>
            </anchor>
          </objectPr>
        </oleObject>
      </mc:Choice>
      <mc:Fallback>
        <oleObject progId="Equation.3" shapeId="8199" r:id="rId16"/>
      </mc:Fallback>
    </mc:AlternateContent>
    <mc:AlternateContent xmlns:mc="http://schemas.openxmlformats.org/markup-compatibility/2006">
      <mc:Choice Requires="x14">
        <oleObject progId="Equation.3" shapeId="8200" r:id="rId18">
          <objectPr defaultSize="0" autoPict="0" r:id="rId19">
            <anchor moveWithCells="1" sizeWithCells="1">
              <from>
                <xdr:col>5</xdr:col>
                <xdr:colOff>0</xdr:colOff>
                <xdr:row>7</xdr:row>
                <xdr:rowOff>133350</xdr:rowOff>
              </from>
              <to>
                <xdr:col>5</xdr:col>
                <xdr:colOff>0</xdr:colOff>
                <xdr:row>8</xdr:row>
                <xdr:rowOff>295275</xdr:rowOff>
              </to>
            </anchor>
          </objectPr>
        </oleObject>
      </mc:Choice>
      <mc:Fallback>
        <oleObject progId="Equation.3" shapeId="8200" r:id="rId18"/>
      </mc:Fallback>
    </mc:AlternateContent>
    <mc:AlternateContent xmlns:mc="http://schemas.openxmlformats.org/markup-compatibility/2006">
      <mc:Choice Requires="x14">
        <oleObject progId="Equation.3" shapeId="8201" r:id="rId20">
          <objectPr defaultSize="0" autoPict="0" r:id="rId21">
            <anchor moveWithCells="1" sizeWithCells="1">
              <from>
                <xdr:col>3</xdr:col>
                <xdr:colOff>790575</xdr:colOff>
                <xdr:row>7</xdr:row>
                <xdr:rowOff>104775</xdr:rowOff>
              </from>
              <to>
                <xdr:col>3</xdr:col>
                <xdr:colOff>1019175</xdr:colOff>
                <xdr:row>8</xdr:row>
                <xdr:rowOff>276225</xdr:rowOff>
              </to>
            </anchor>
          </objectPr>
        </oleObject>
      </mc:Choice>
      <mc:Fallback>
        <oleObject progId="Equation.3" shapeId="8201" r:id="rId20"/>
      </mc:Fallback>
    </mc:AlternateContent>
    <mc:AlternateContent xmlns:mc="http://schemas.openxmlformats.org/markup-compatibility/2006">
      <mc:Choice Requires="x14">
        <oleObject progId="Equation.3" shapeId="8202" r:id="rId22">
          <objectPr defaultSize="0" autoPict="0" r:id="rId15">
            <anchor moveWithCells="1" sizeWithCells="1">
              <from>
                <xdr:col>6</xdr:col>
                <xdr:colOff>295275</xdr:colOff>
                <xdr:row>35</xdr:row>
                <xdr:rowOff>142875</xdr:rowOff>
              </from>
              <to>
                <xdr:col>6</xdr:col>
                <xdr:colOff>600075</xdr:colOff>
                <xdr:row>36</xdr:row>
                <xdr:rowOff>304800</xdr:rowOff>
              </to>
            </anchor>
          </objectPr>
        </oleObject>
      </mc:Choice>
      <mc:Fallback>
        <oleObject progId="Equation.3" shapeId="8202" r:id="rId22"/>
      </mc:Fallback>
    </mc:AlternateContent>
    <mc:AlternateContent xmlns:mc="http://schemas.openxmlformats.org/markup-compatibility/2006">
      <mc:Choice Requires="x14">
        <oleObject progId="Equation.3" shapeId="8203" r:id="rId23">
          <objectPr defaultSize="0" autoPict="0" r:id="rId7">
            <anchor moveWithCells="1" sizeWithCells="1">
              <from>
                <xdr:col>4</xdr:col>
                <xdr:colOff>114300</xdr:colOff>
                <xdr:row>36</xdr:row>
                <xdr:rowOff>95250</xdr:rowOff>
              </from>
              <to>
                <xdr:col>4</xdr:col>
                <xdr:colOff>361950</xdr:colOff>
                <xdr:row>36</xdr:row>
                <xdr:rowOff>247650</xdr:rowOff>
              </to>
            </anchor>
          </objectPr>
        </oleObject>
      </mc:Choice>
      <mc:Fallback>
        <oleObject progId="Equation.3" shapeId="8203" r:id="rId23"/>
      </mc:Fallback>
    </mc:AlternateContent>
    <mc:AlternateContent xmlns:mc="http://schemas.openxmlformats.org/markup-compatibility/2006">
      <mc:Choice Requires="x14">
        <oleObject progId="Equation.3" shapeId="8204" r:id="rId24">
          <objectPr defaultSize="0" autoPict="0" r:id="rId9">
            <anchor moveWithCells="1" sizeWithCells="1">
              <from>
                <xdr:col>5</xdr:col>
                <xdr:colOff>114300</xdr:colOff>
                <xdr:row>36</xdr:row>
                <xdr:rowOff>66675</xdr:rowOff>
              </from>
              <to>
                <xdr:col>5</xdr:col>
                <xdr:colOff>361950</xdr:colOff>
                <xdr:row>36</xdr:row>
                <xdr:rowOff>276225</xdr:rowOff>
              </to>
            </anchor>
          </objectPr>
        </oleObject>
      </mc:Choice>
      <mc:Fallback>
        <oleObject progId="Equation.3" shapeId="8204" r:id="rId2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G11"/>
  <sheetViews>
    <sheetView showGridLines="0" tabSelected="1" workbookViewId="0">
      <selection activeCell="D21" sqref="D21"/>
    </sheetView>
  </sheetViews>
  <sheetFormatPr baseColWidth="10" defaultColWidth="11.42578125" defaultRowHeight="12.75" x14ac:dyDescent="0.2"/>
  <cols>
    <col min="1" max="1" width="15" style="14" bestFit="1" customWidth="1"/>
    <col min="2" max="2" width="35.42578125" style="14" customWidth="1"/>
    <col min="3" max="3" width="12.28515625" style="14" bestFit="1" customWidth="1"/>
    <col min="4" max="4" width="10.7109375" style="14" bestFit="1" customWidth="1"/>
    <col min="5" max="5" width="19.7109375" style="14" bestFit="1" customWidth="1"/>
    <col min="6" max="6" width="7.140625" style="14" bestFit="1" customWidth="1"/>
    <col min="7" max="7" width="7.7109375" style="14" bestFit="1" customWidth="1"/>
    <col min="8" max="256" width="11.42578125" style="14"/>
    <col min="257" max="257" width="15" style="14" bestFit="1" customWidth="1"/>
    <col min="258" max="258" width="44" style="14" bestFit="1" customWidth="1"/>
    <col min="259" max="512" width="11.42578125" style="14"/>
    <col min="513" max="513" width="15" style="14" bestFit="1" customWidth="1"/>
    <col min="514" max="514" width="44" style="14" bestFit="1" customWidth="1"/>
    <col min="515" max="768" width="11.42578125" style="14"/>
    <col min="769" max="769" width="15" style="14" bestFit="1" customWidth="1"/>
    <col min="770" max="770" width="44" style="14" bestFit="1" customWidth="1"/>
    <col min="771" max="1024" width="11.42578125" style="14"/>
    <col min="1025" max="1025" width="15" style="14" bestFit="1" customWidth="1"/>
    <col min="1026" max="1026" width="44" style="14" bestFit="1" customWidth="1"/>
    <col min="1027" max="1280" width="11.42578125" style="14"/>
    <col min="1281" max="1281" width="15" style="14" bestFit="1" customWidth="1"/>
    <col min="1282" max="1282" width="44" style="14" bestFit="1" customWidth="1"/>
    <col min="1283" max="1536" width="11.42578125" style="14"/>
    <col min="1537" max="1537" width="15" style="14" bestFit="1" customWidth="1"/>
    <col min="1538" max="1538" width="44" style="14" bestFit="1" customWidth="1"/>
    <col min="1539" max="1792" width="11.42578125" style="14"/>
    <col min="1793" max="1793" width="15" style="14" bestFit="1" customWidth="1"/>
    <col min="1794" max="1794" width="44" style="14" bestFit="1" customWidth="1"/>
    <col min="1795" max="2048" width="11.42578125" style="14"/>
    <col min="2049" max="2049" width="15" style="14" bestFit="1" customWidth="1"/>
    <col min="2050" max="2050" width="44" style="14" bestFit="1" customWidth="1"/>
    <col min="2051" max="2304" width="11.42578125" style="14"/>
    <col min="2305" max="2305" width="15" style="14" bestFit="1" customWidth="1"/>
    <col min="2306" max="2306" width="44" style="14" bestFit="1" customWidth="1"/>
    <col min="2307" max="2560" width="11.42578125" style="14"/>
    <col min="2561" max="2561" width="15" style="14" bestFit="1" customWidth="1"/>
    <col min="2562" max="2562" width="44" style="14" bestFit="1" customWidth="1"/>
    <col min="2563" max="2816" width="11.42578125" style="14"/>
    <col min="2817" max="2817" width="15" style="14" bestFit="1" customWidth="1"/>
    <col min="2818" max="2818" width="44" style="14" bestFit="1" customWidth="1"/>
    <col min="2819" max="3072" width="11.42578125" style="14"/>
    <col min="3073" max="3073" width="15" style="14" bestFit="1" customWidth="1"/>
    <col min="3074" max="3074" width="44" style="14" bestFit="1" customWidth="1"/>
    <col min="3075" max="3328" width="11.42578125" style="14"/>
    <col min="3329" max="3329" width="15" style="14" bestFit="1" customWidth="1"/>
    <col min="3330" max="3330" width="44" style="14" bestFit="1" customWidth="1"/>
    <col min="3331" max="3584" width="11.42578125" style="14"/>
    <col min="3585" max="3585" width="15" style="14" bestFit="1" customWidth="1"/>
    <col min="3586" max="3586" width="44" style="14" bestFit="1" customWidth="1"/>
    <col min="3587" max="3840" width="11.42578125" style="14"/>
    <col min="3841" max="3841" width="15" style="14" bestFit="1" customWidth="1"/>
    <col min="3842" max="3842" width="44" style="14" bestFit="1" customWidth="1"/>
    <col min="3843" max="4096" width="11.42578125" style="14"/>
    <col min="4097" max="4097" width="15" style="14" bestFit="1" customWidth="1"/>
    <col min="4098" max="4098" width="44" style="14" bestFit="1" customWidth="1"/>
    <col min="4099" max="4352" width="11.42578125" style="14"/>
    <col min="4353" max="4353" width="15" style="14" bestFit="1" customWidth="1"/>
    <col min="4354" max="4354" width="44" style="14" bestFit="1" customWidth="1"/>
    <col min="4355" max="4608" width="11.42578125" style="14"/>
    <col min="4609" max="4609" width="15" style="14" bestFit="1" customWidth="1"/>
    <col min="4610" max="4610" width="44" style="14" bestFit="1" customWidth="1"/>
    <col min="4611" max="4864" width="11.42578125" style="14"/>
    <col min="4865" max="4865" width="15" style="14" bestFit="1" customWidth="1"/>
    <col min="4866" max="4866" width="44" style="14" bestFit="1" customWidth="1"/>
    <col min="4867" max="5120" width="11.42578125" style="14"/>
    <col min="5121" max="5121" width="15" style="14" bestFit="1" customWidth="1"/>
    <col min="5122" max="5122" width="44" style="14" bestFit="1" customWidth="1"/>
    <col min="5123" max="5376" width="11.42578125" style="14"/>
    <col min="5377" max="5377" width="15" style="14" bestFit="1" customWidth="1"/>
    <col min="5378" max="5378" width="44" style="14" bestFit="1" customWidth="1"/>
    <col min="5379" max="5632" width="11.42578125" style="14"/>
    <col min="5633" max="5633" width="15" style="14" bestFit="1" customWidth="1"/>
    <col min="5634" max="5634" width="44" style="14" bestFit="1" customWidth="1"/>
    <col min="5635" max="5888" width="11.42578125" style="14"/>
    <col min="5889" max="5889" width="15" style="14" bestFit="1" customWidth="1"/>
    <col min="5890" max="5890" width="44" style="14" bestFit="1" customWidth="1"/>
    <col min="5891" max="6144" width="11.42578125" style="14"/>
    <col min="6145" max="6145" width="15" style="14" bestFit="1" customWidth="1"/>
    <col min="6146" max="6146" width="44" style="14" bestFit="1" customWidth="1"/>
    <col min="6147" max="6400" width="11.42578125" style="14"/>
    <col min="6401" max="6401" width="15" style="14" bestFit="1" customWidth="1"/>
    <col min="6402" max="6402" width="44" style="14" bestFit="1" customWidth="1"/>
    <col min="6403" max="6656" width="11.42578125" style="14"/>
    <col min="6657" max="6657" width="15" style="14" bestFit="1" customWidth="1"/>
    <col min="6658" max="6658" width="44" style="14" bestFit="1" customWidth="1"/>
    <col min="6659" max="6912" width="11.42578125" style="14"/>
    <col min="6913" max="6913" width="15" style="14" bestFit="1" customWidth="1"/>
    <col min="6914" max="6914" width="44" style="14" bestFit="1" customWidth="1"/>
    <col min="6915" max="7168" width="11.42578125" style="14"/>
    <col min="7169" max="7169" width="15" style="14" bestFit="1" customWidth="1"/>
    <col min="7170" max="7170" width="44" style="14" bestFit="1" customWidth="1"/>
    <col min="7171" max="7424" width="11.42578125" style="14"/>
    <col min="7425" max="7425" width="15" style="14" bestFit="1" customWidth="1"/>
    <col min="7426" max="7426" width="44" style="14" bestFit="1" customWidth="1"/>
    <col min="7427" max="7680" width="11.42578125" style="14"/>
    <col min="7681" max="7681" width="15" style="14" bestFit="1" customWidth="1"/>
    <col min="7682" max="7682" width="44" style="14" bestFit="1" customWidth="1"/>
    <col min="7683" max="7936" width="11.42578125" style="14"/>
    <col min="7937" max="7937" width="15" style="14" bestFit="1" customWidth="1"/>
    <col min="7938" max="7938" width="44" style="14" bestFit="1" customWidth="1"/>
    <col min="7939" max="8192" width="11.42578125" style="14"/>
    <col min="8193" max="8193" width="15" style="14" bestFit="1" customWidth="1"/>
    <col min="8194" max="8194" width="44" style="14" bestFit="1" customWidth="1"/>
    <col min="8195" max="8448" width="11.42578125" style="14"/>
    <col min="8449" max="8449" width="15" style="14" bestFit="1" customWidth="1"/>
    <col min="8450" max="8450" width="44" style="14" bestFit="1" customWidth="1"/>
    <col min="8451" max="8704" width="11.42578125" style="14"/>
    <col min="8705" max="8705" width="15" style="14" bestFit="1" customWidth="1"/>
    <col min="8706" max="8706" width="44" style="14" bestFit="1" customWidth="1"/>
    <col min="8707" max="8960" width="11.42578125" style="14"/>
    <col min="8961" max="8961" width="15" style="14" bestFit="1" customWidth="1"/>
    <col min="8962" max="8962" width="44" style="14" bestFit="1" customWidth="1"/>
    <col min="8963" max="9216" width="11.42578125" style="14"/>
    <col min="9217" max="9217" width="15" style="14" bestFit="1" customWidth="1"/>
    <col min="9218" max="9218" width="44" style="14" bestFit="1" customWidth="1"/>
    <col min="9219" max="9472" width="11.42578125" style="14"/>
    <col min="9473" max="9473" width="15" style="14" bestFit="1" customWidth="1"/>
    <col min="9474" max="9474" width="44" style="14" bestFit="1" customWidth="1"/>
    <col min="9475" max="9728" width="11.42578125" style="14"/>
    <col min="9729" max="9729" width="15" style="14" bestFit="1" customWidth="1"/>
    <col min="9730" max="9730" width="44" style="14" bestFit="1" customWidth="1"/>
    <col min="9731" max="9984" width="11.42578125" style="14"/>
    <col min="9985" max="9985" width="15" style="14" bestFit="1" customWidth="1"/>
    <col min="9986" max="9986" width="44" style="14" bestFit="1" customWidth="1"/>
    <col min="9987" max="10240" width="11.42578125" style="14"/>
    <col min="10241" max="10241" width="15" style="14" bestFit="1" customWidth="1"/>
    <col min="10242" max="10242" width="44" style="14" bestFit="1" customWidth="1"/>
    <col min="10243" max="10496" width="11.42578125" style="14"/>
    <col min="10497" max="10497" width="15" style="14" bestFit="1" customWidth="1"/>
    <col min="10498" max="10498" width="44" style="14" bestFit="1" customWidth="1"/>
    <col min="10499" max="10752" width="11.42578125" style="14"/>
    <col min="10753" max="10753" width="15" style="14" bestFit="1" customWidth="1"/>
    <col min="10754" max="10754" width="44" style="14" bestFit="1" customWidth="1"/>
    <col min="10755" max="11008" width="11.42578125" style="14"/>
    <col min="11009" max="11009" width="15" style="14" bestFit="1" customWidth="1"/>
    <col min="11010" max="11010" width="44" style="14" bestFit="1" customWidth="1"/>
    <col min="11011" max="11264" width="11.42578125" style="14"/>
    <col min="11265" max="11265" width="15" style="14" bestFit="1" customWidth="1"/>
    <col min="11266" max="11266" width="44" style="14" bestFit="1" customWidth="1"/>
    <col min="11267" max="11520" width="11.42578125" style="14"/>
    <col min="11521" max="11521" width="15" style="14" bestFit="1" customWidth="1"/>
    <col min="11522" max="11522" width="44" style="14" bestFit="1" customWidth="1"/>
    <col min="11523" max="11776" width="11.42578125" style="14"/>
    <col min="11777" max="11777" width="15" style="14" bestFit="1" customWidth="1"/>
    <col min="11778" max="11778" width="44" style="14" bestFit="1" customWidth="1"/>
    <col min="11779" max="12032" width="11.42578125" style="14"/>
    <col min="12033" max="12033" width="15" style="14" bestFit="1" customWidth="1"/>
    <col min="12034" max="12034" width="44" style="14" bestFit="1" customWidth="1"/>
    <col min="12035" max="12288" width="11.42578125" style="14"/>
    <col min="12289" max="12289" width="15" style="14" bestFit="1" customWidth="1"/>
    <col min="12290" max="12290" width="44" style="14" bestFit="1" customWidth="1"/>
    <col min="12291" max="12544" width="11.42578125" style="14"/>
    <col min="12545" max="12545" width="15" style="14" bestFit="1" customWidth="1"/>
    <col min="12546" max="12546" width="44" style="14" bestFit="1" customWidth="1"/>
    <col min="12547" max="12800" width="11.42578125" style="14"/>
    <col min="12801" max="12801" width="15" style="14" bestFit="1" customWidth="1"/>
    <col min="12802" max="12802" width="44" style="14" bestFit="1" customWidth="1"/>
    <col min="12803" max="13056" width="11.42578125" style="14"/>
    <col min="13057" max="13057" width="15" style="14" bestFit="1" customWidth="1"/>
    <col min="13058" max="13058" width="44" style="14" bestFit="1" customWidth="1"/>
    <col min="13059" max="13312" width="11.42578125" style="14"/>
    <col min="13313" max="13313" width="15" style="14" bestFit="1" customWidth="1"/>
    <col min="13314" max="13314" width="44" style="14" bestFit="1" customWidth="1"/>
    <col min="13315" max="13568" width="11.42578125" style="14"/>
    <col min="13569" max="13569" width="15" style="14" bestFit="1" customWidth="1"/>
    <col min="13570" max="13570" width="44" style="14" bestFit="1" customWidth="1"/>
    <col min="13571" max="13824" width="11.42578125" style="14"/>
    <col min="13825" max="13825" width="15" style="14" bestFit="1" customWidth="1"/>
    <col min="13826" max="13826" width="44" style="14" bestFit="1" customWidth="1"/>
    <col min="13827" max="14080" width="11.42578125" style="14"/>
    <col min="14081" max="14081" width="15" style="14" bestFit="1" customWidth="1"/>
    <col min="14082" max="14082" width="44" style="14" bestFit="1" customWidth="1"/>
    <col min="14083" max="14336" width="11.42578125" style="14"/>
    <col min="14337" max="14337" width="15" style="14" bestFit="1" customWidth="1"/>
    <col min="14338" max="14338" width="44" style="14" bestFit="1" customWidth="1"/>
    <col min="14339" max="14592" width="11.42578125" style="14"/>
    <col min="14593" max="14593" width="15" style="14" bestFit="1" customWidth="1"/>
    <col min="14594" max="14594" width="44" style="14" bestFit="1" customWidth="1"/>
    <col min="14595" max="14848" width="11.42578125" style="14"/>
    <col min="14849" max="14849" width="15" style="14" bestFit="1" customWidth="1"/>
    <col min="14850" max="14850" width="44" style="14" bestFit="1" customWidth="1"/>
    <col min="14851" max="15104" width="11.42578125" style="14"/>
    <col min="15105" max="15105" width="15" style="14" bestFit="1" customWidth="1"/>
    <col min="15106" max="15106" width="44" style="14" bestFit="1" customWidth="1"/>
    <col min="15107" max="15360" width="11.42578125" style="14"/>
    <col min="15361" max="15361" width="15" style="14" bestFit="1" customWidth="1"/>
    <col min="15362" max="15362" width="44" style="14" bestFit="1" customWidth="1"/>
    <col min="15363" max="15616" width="11.42578125" style="14"/>
    <col min="15617" max="15617" width="15" style="14" bestFit="1" customWidth="1"/>
    <col min="15618" max="15618" width="44" style="14" bestFit="1" customWidth="1"/>
    <col min="15619" max="15872" width="11.42578125" style="14"/>
    <col min="15873" max="15873" width="15" style="14" bestFit="1" customWidth="1"/>
    <col min="15874" max="15874" width="44" style="14" bestFit="1" customWidth="1"/>
    <col min="15875" max="16128" width="11.42578125" style="14"/>
    <col min="16129" max="16129" width="15" style="14" bestFit="1" customWidth="1"/>
    <col min="16130" max="16130" width="44" style="14" bestFit="1" customWidth="1"/>
    <col min="16131" max="16384" width="11.42578125" style="14"/>
  </cols>
  <sheetData>
    <row r="3" spans="1:7" x14ac:dyDescent="0.2">
      <c r="C3" s="28"/>
      <c r="D3" s="28"/>
      <c r="E3" s="28"/>
      <c r="F3" s="28"/>
      <c r="G3" s="28"/>
    </row>
    <row r="4" spans="1:7" ht="27" customHeight="1" x14ac:dyDescent="0.2">
      <c r="B4" s="96" t="s">
        <v>50</v>
      </c>
      <c r="C4" s="96"/>
      <c r="D4" s="96" t="s">
        <v>18</v>
      </c>
      <c r="E4" s="96" t="s">
        <v>19</v>
      </c>
      <c r="F4" s="96" t="s">
        <v>20</v>
      </c>
      <c r="G4" s="96" t="s">
        <v>21</v>
      </c>
    </row>
    <row r="5" spans="1:7" x14ac:dyDescent="0.2">
      <c r="A5" s="28"/>
      <c r="B5" s="99" t="s">
        <v>53</v>
      </c>
      <c r="C5" s="88">
        <v>997629</v>
      </c>
      <c r="D5" s="88">
        <v>809613.41009476525</v>
      </c>
      <c r="E5" s="88">
        <v>1493450224271.9854</v>
      </c>
      <c r="F5" s="89">
        <v>0.75735461782202063</v>
      </c>
      <c r="G5" s="97">
        <v>-0.37566602362777624</v>
      </c>
    </row>
    <row r="6" spans="1:7" s="28" customFormat="1" x14ac:dyDescent="0.2">
      <c r="B6" s="99" t="s">
        <v>39</v>
      </c>
      <c r="C6" s="88">
        <v>960115.5</v>
      </c>
      <c r="D6" s="88">
        <v>255921.90909090909</v>
      </c>
      <c r="E6" s="88">
        <v>133035934567.65909</v>
      </c>
      <c r="F6" s="89">
        <v>0.29533323332047179</v>
      </c>
      <c r="G6" s="97">
        <v>-0.12287624335176907</v>
      </c>
    </row>
    <row r="7" spans="1:7" s="28" customFormat="1" x14ac:dyDescent="0.2">
      <c r="B7" s="99" t="s">
        <v>54</v>
      </c>
      <c r="C7" s="88">
        <v>973353.9029560542</v>
      </c>
      <c r="D7" s="88">
        <v>309516.16668516665</v>
      </c>
      <c r="E7" s="88">
        <v>166662145154.84824</v>
      </c>
      <c r="F7" s="89">
        <v>0.3211804226635841</v>
      </c>
      <c r="G7" s="97">
        <v>-0.10393296949547723</v>
      </c>
    </row>
    <row r="8" spans="1:7" s="68" customFormat="1" ht="25.5" x14ac:dyDescent="0.2">
      <c r="B8" s="104" t="s">
        <v>55</v>
      </c>
      <c r="C8" s="101">
        <v>1177236.4753012743</v>
      </c>
      <c r="D8" s="101">
        <v>282364.20943533169</v>
      </c>
      <c r="E8" s="101">
        <v>122353799263.41249</v>
      </c>
      <c r="F8" s="102">
        <v>0.29522112248022753</v>
      </c>
      <c r="G8" s="103">
        <v>-8.8259781472419419E-2</v>
      </c>
    </row>
    <row r="9" spans="1:7" x14ac:dyDescent="0.2">
      <c r="B9" s="100"/>
      <c r="G9" s="98"/>
    </row>
    <row r="11" spans="1:7" x14ac:dyDescent="0.2">
      <c r="D11" s="78"/>
      <c r="E11" s="78"/>
      <c r="F11" s="83"/>
      <c r="G11" s="83"/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10241" r:id="rId3">
          <objectPr defaultSize="0" autoPict="0" r:id="rId4">
            <anchor moveWithCells="1" sizeWithCells="1">
              <from>
                <xdr:col>2</xdr:col>
                <xdr:colOff>342900</xdr:colOff>
                <xdr:row>2</xdr:row>
                <xdr:rowOff>152400</xdr:rowOff>
              </from>
              <to>
                <xdr:col>2</xdr:col>
                <xdr:colOff>647700</xdr:colOff>
                <xdr:row>3</xdr:row>
                <xdr:rowOff>314325</xdr:rowOff>
              </to>
            </anchor>
          </objectPr>
        </oleObject>
      </mc:Choice>
      <mc:Fallback>
        <oleObject progId="Equation.3" shapeId="10241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Coeficiente de autocorrelacion</vt:lpstr>
      <vt:lpstr>Modelos no Formales</vt:lpstr>
      <vt:lpstr>Metodos de Promedio</vt:lpstr>
      <vt:lpstr>MAE</vt:lpstr>
      <vt:lpstr>HOLT</vt:lpstr>
      <vt:lpstr>Resumen</vt:lpstr>
    </vt:vector>
  </TitlesOfParts>
  <Company>Philips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Cardenas, Ricardo</dc:creator>
  <cp:lastModifiedBy>Andre</cp:lastModifiedBy>
  <dcterms:created xsi:type="dcterms:W3CDTF">2012-07-11T18:06:38Z</dcterms:created>
  <dcterms:modified xsi:type="dcterms:W3CDTF">2012-10-17T01:59:21Z</dcterms:modified>
</cp:coreProperties>
</file>