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90" windowWidth="20115" windowHeight="7125" tabRatio="624" activeTab="8"/>
  </bookViews>
  <sheets>
    <sheet name="PRESUPUESTO" sheetId="10" r:id="rId1"/>
    <sheet name="Hoja3" sheetId="3" state="hidden" r:id="rId2"/>
    <sheet name="EPP" sheetId="4" r:id="rId3"/>
    <sheet name="EPC" sheetId="9" r:id="rId4"/>
    <sheet name="Señalizacion" sheetId="12" r:id="rId5"/>
    <sheet name="Capacitacion" sheetId="8" r:id="rId6"/>
    <sheet name="Resp.Emerg" sheetId="11" r:id="rId7"/>
    <sheet name="Ayuda" sheetId="1" r:id="rId8"/>
    <sheet name="Hoja1" sheetId="13" r:id="rId9"/>
  </sheets>
  <externalReferences>
    <externalReference r:id="rId10"/>
  </externalReferences>
  <definedNames>
    <definedName name="_xlnm._FilterDatabase" localSheetId="7" hidden="1">Ayuda!$B$36:$B$161</definedName>
    <definedName name="EPP">Hoja3!$B$4:$C$103</definedName>
    <definedName name="M.FULL">[1]Hoja1!$B$3:$K$202</definedName>
  </definedNames>
  <calcPr calcId="145621"/>
</workbook>
</file>

<file path=xl/calcChain.xml><?xml version="1.0" encoding="utf-8"?>
<calcChain xmlns="http://schemas.openxmlformats.org/spreadsheetml/2006/main">
  <c r="F116" i="10" l="1"/>
  <c r="F115" i="10"/>
  <c r="E114" i="10"/>
  <c r="F114" i="10" s="1"/>
  <c r="F113" i="10"/>
  <c r="F112" i="10"/>
  <c r="F111" i="10"/>
  <c r="F106" i="10"/>
  <c r="F105" i="10"/>
  <c r="F104" i="10"/>
  <c r="F103" i="10"/>
  <c r="F102" i="10"/>
  <c r="F101" i="10"/>
  <c r="F100" i="10"/>
  <c r="F99" i="10"/>
  <c r="F98" i="10"/>
  <c r="F97" i="10"/>
  <c r="F87" i="10"/>
  <c r="F86" i="10"/>
  <c r="F85" i="10"/>
  <c r="F84" i="10"/>
  <c r="F78" i="10"/>
  <c r="F77" i="10"/>
  <c r="F76" i="10"/>
  <c r="F75" i="10"/>
  <c r="F74" i="10"/>
  <c r="F73" i="10"/>
  <c r="F72" i="10"/>
  <c r="E68" i="10"/>
  <c r="F68" i="10" s="1"/>
  <c r="F67" i="10"/>
  <c r="F66" i="10"/>
  <c r="E65" i="10"/>
  <c r="F65" i="10" s="1"/>
  <c r="C64" i="10"/>
  <c r="F64" i="10" s="1"/>
  <c r="F63" i="10"/>
  <c r="F59" i="10"/>
  <c r="F58" i="10"/>
  <c r="F57" i="10"/>
  <c r="F55" i="10"/>
  <c r="F54" i="10"/>
  <c r="F53" i="10"/>
  <c r="F52" i="10"/>
  <c r="F51" i="10"/>
  <c r="F50" i="10"/>
  <c r="F48" i="10"/>
  <c r="F47" i="10"/>
  <c r="F46" i="10"/>
  <c r="F45" i="10"/>
  <c r="F44" i="10"/>
  <c r="F43" i="10"/>
  <c r="C42" i="10"/>
  <c r="F42" i="10" s="1"/>
  <c r="F40" i="10"/>
  <c r="F39" i="10"/>
  <c r="F38" i="10"/>
  <c r="F37" i="10"/>
  <c r="F35" i="10"/>
  <c r="F34" i="10"/>
  <c r="F32" i="10"/>
  <c r="F31" i="10"/>
  <c r="F30" i="10"/>
  <c r="F28" i="10"/>
  <c r="F27" i="10"/>
  <c r="F26" i="10"/>
  <c r="F25" i="10"/>
  <c r="F23" i="10"/>
  <c r="F22" i="10"/>
  <c r="F21" i="10"/>
  <c r="F19" i="10"/>
  <c r="F18" i="10"/>
  <c r="F17" i="10"/>
  <c r="F16" i="10"/>
  <c r="E9" i="11"/>
  <c r="E4" i="11"/>
  <c r="E5" i="11"/>
  <c r="E7" i="11"/>
  <c r="E8" i="11"/>
  <c r="E3" i="11"/>
  <c r="D6" i="11"/>
  <c r="E6" i="11" s="1"/>
  <c r="F117" i="10" l="1"/>
  <c r="F108" i="10"/>
  <c r="F60" i="10"/>
  <c r="F69" i="10"/>
  <c r="F79" i="10"/>
  <c r="E7" i="9"/>
  <c r="E10" i="12"/>
  <c r="E9" i="12"/>
  <c r="E5" i="12"/>
  <c r="E6" i="12"/>
  <c r="E7" i="12" l="1"/>
  <c r="E8" i="12"/>
  <c r="E4" i="12"/>
  <c r="E11" i="12" s="1"/>
  <c r="E4" i="10" l="1"/>
  <c r="F11" i="10"/>
  <c r="K7" i="10"/>
  <c r="J6" i="10"/>
  <c r="K6" i="10" s="1"/>
  <c r="J5" i="10"/>
  <c r="K5" i="10" s="1"/>
  <c r="K8" i="10" l="1"/>
  <c r="K9" i="10" s="1"/>
  <c r="F5" i="10"/>
  <c r="F6" i="10"/>
  <c r="F7" i="10"/>
  <c r="F8" i="10"/>
  <c r="F9" i="10"/>
  <c r="F10" i="10"/>
  <c r="F4" i="10"/>
  <c r="B4" i="9"/>
  <c r="F12" i="10" l="1"/>
  <c r="F118" i="10" s="1"/>
  <c r="E4" i="9"/>
  <c r="E6" i="9"/>
  <c r="E3" i="9"/>
  <c r="D9" i="9" l="1"/>
  <c r="E9" i="9" s="1"/>
  <c r="E11" i="9" s="1"/>
  <c r="D5" i="9"/>
  <c r="E5" i="9" s="1"/>
  <c r="B163" i="1"/>
  <c r="E9" i="8"/>
  <c r="E7" i="8"/>
  <c r="E8" i="8"/>
  <c r="E6" i="8"/>
  <c r="E20" i="8"/>
  <c r="E21" i="8"/>
  <c r="E22" i="8"/>
  <c r="E23" i="8"/>
  <c r="E24" i="8"/>
  <c r="E25" i="8"/>
  <c r="E26" i="8"/>
  <c r="E27" i="8"/>
  <c r="E28" i="8"/>
  <c r="E19" i="8"/>
  <c r="D129" i="1" l="1"/>
  <c r="D74" i="1"/>
  <c r="C74" i="1" l="1"/>
  <c r="C73" i="1"/>
  <c r="E37" i="4" l="1"/>
  <c r="C117" i="1"/>
  <c r="C94" i="1"/>
  <c r="C63" i="1"/>
  <c r="C64" i="1"/>
  <c r="C41" i="1"/>
  <c r="B31" i="4"/>
  <c r="E31" i="4" s="1"/>
  <c r="E48" i="4"/>
  <c r="E5" i="4"/>
  <c r="E6" i="4"/>
  <c r="E7" i="4"/>
  <c r="E9" i="4"/>
  <c r="E10" i="4"/>
  <c r="E11" i="4"/>
  <c r="E13" i="4"/>
  <c r="E14" i="4"/>
  <c r="E15" i="4"/>
  <c r="E16" i="4"/>
  <c r="E18" i="4"/>
  <c r="E19" i="4"/>
  <c r="E20" i="4"/>
  <c r="E21" i="4"/>
  <c r="E23" i="4"/>
  <c r="E24" i="4"/>
  <c r="E26" i="4"/>
  <c r="E27" i="4"/>
  <c r="E28" i="4"/>
  <c r="E29" i="4"/>
  <c r="E32" i="4"/>
  <c r="E33" i="4"/>
  <c r="E34" i="4"/>
  <c r="E35" i="4"/>
  <c r="E36" i="4"/>
  <c r="E39" i="4"/>
  <c r="E40" i="4"/>
  <c r="E41" i="4"/>
  <c r="E42" i="4"/>
  <c r="E43" i="4"/>
  <c r="E44" i="4"/>
  <c r="E46" i="4"/>
  <c r="E47" i="4"/>
  <c r="E4" i="4"/>
  <c r="E86" i="1"/>
  <c r="E87" i="1"/>
  <c r="E50" i="4" l="1"/>
  <c r="D139" i="1" l="1"/>
  <c r="D88" i="1"/>
  <c r="D56" i="1" l="1"/>
  <c r="D132" i="1"/>
  <c r="D131" i="1"/>
  <c r="D109" i="1"/>
  <c r="E139" i="1" l="1"/>
  <c r="E137" i="1"/>
  <c r="E138" i="1"/>
  <c r="E136" i="1"/>
  <c r="E110" i="1"/>
  <c r="E106" i="1"/>
  <c r="E107" i="1"/>
  <c r="E108" i="1"/>
  <c r="E109" i="1"/>
  <c r="E105" i="1"/>
  <c r="E82" i="1"/>
  <c r="E83" i="1"/>
  <c r="E84" i="1"/>
  <c r="E85" i="1"/>
  <c r="E81" i="1"/>
  <c r="E51" i="1"/>
  <c r="E52" i="1"/>
  <c r="E53" i="1"/>
  <c r="E54" i="1"/>
  <c r="E55" i="1"/>
  <c r="E57" i="1"/>
  <c r="E56" i="1"/>
  <c r="E35" i="1"/>
  <c r="E34" i="1"/>
  <c r="F34" i="1" s="1"/>
  <c r="C90" i="1"/>
  <c r="D41" i="1" l="1"/>
  <c r="F87" i="1"/>
  <c r="F138" i="1"/>
  <c r="F56" i="1"/>
  <c r="F109" i="1"/>
  <c r="D117" i="1" s="1"/>
  <c r="E88" i="1"/>
  <c r="C142" i="1"/>
  <c r="D142" i="1" s="1"/>
  <c r="C143" i="1"/>
  <c r="C144" i="1"/>
  <c r="C145" i="1"/>
  <c r="C146" i="1"/>
  <c r="D146" i="1" s="1"/>
  <c r="C141" i="1"/>
  <c r="C113" i="1"/>
  <c r="D113" i="1" s="1"/>
  <c r="C114" i="1"/>
  <c r="C115" i="1"/>
  <c r="C116" i="1"/>
  <c r="C118" i="1"/>
  <c r="D118" i="1" s="1"/>
  <c r="C119" i="1"/>
  <c r="C120" i="1"/>
  <c r="C121" i="1"/>
  <c r="C122" i="1"/>
  <c r="D122" i="1" s="1"/>
  <c r="C123" i="1"/>
  <c r="C124" i="1"/>
  <c r="C125" i="1"/>
  <c r="C126" i="1"/>
  <c r="D126" i="1" s="1"/>
  <c r="C127" i="1"/>
  <c r="C128" i="1"/>
  <c r="C129" i="1"/>
  <c r="C130" i="1"/>
  <c r="D130" i="1" s="1"/>
  <c r="C131" i="1"/>
  <c r="C132" i="1"/>
  <c r="C112" i="1"/>
  <c r="C91" i="1"/>
  <c r="C92" i="1"/>
  <c r="C93" i="1"/>
  <c r="C95" i="1"/>
  <c r="C96" i="1"/>
  <c r="C97" i="1"/>
  <c r="C98" i="1"/>
  <c r="C99" i="1"/>
  <c r="C100" i="1"/>
  <c r="C60" i="1"/>
  <c r="C61" i="1"/>
  <c r="C62" i="1"/>
  <c r="C65" i="1"/>
  <c r="C66" i="1"/>
  <c r="C67" i="1"/>
  <c r="C68" i="1"/>
  <c r="C69" i="1"/>
  <c r="C70" i="1"/>
  <c r="C71" i="1"/>
  <c r="D71" i="1" s="1"/>
  <c r="C72" i="1"/>
  <c r="C75" i="1"/>
  <c r="C76" i="1"/>
  <c r="C77" i="1"/>
  <c r="C59" i="1"/>
  <c r="C38" i="1"/>
  <c r="D38" i="1" s="1"/>
  <c r="C39" i="1"/>
  <c r="D39" i="1" s="1"/>
  <c r="C40" i="1"/>
  <c r="D40" i="1" s="1"/>
  <c r="C42" i="1"/>
  <c r="D42" i="1" s="1"/>
  <c r="C43" i="1"/>
  <c r="D43" i="1" s="1"/>
  <c r="C44" i="1"/>
  <c r="D44" i="1" s="1"/>
  <c r="C45" i="1"/>
  <c r="D45" i="1" s="1"/>
  <c r="C46" i="1"/>
  <c r="D46" i="1" s="1"/>
  <c r="C37" i="1"/>
  <c r="D37" i="1" s="1"/>
  <c r="D64" i="1" l="1"/>
  <c r="D63" i="1"/>
  <c r="D93" i="1"/>
  <c r="D94" i="1"/>
  <c r="D116" i="1"/>
  <c r="D144" i="1"/>
  <c r="D62" i="1"/>
  <c r="D66" i="1"/>
  <c r="D145" i="1"/>
  <c r="D70" i="1"/>
  <c r="D61" i="1"/>
  <c r="D128" i="1"/>
  <c r="D124" i="1"/>
  <c r="D120" i="1"/>
  <c r="D115" i="1"/>
  <c r="D99" i="1"/>
  <c r="D95" i="1"/>
  <c r="D141" i="1"/>
  <c r="D59" i="1"/>
  <c r="D72" i="1"/>
  <c r="D68" i="1"/>
  <c r="D143" i="1"/>
  <c r="D67" i="1"/>
  <c r="D112" i="1"/>
  <c r="D125" i="1"/>
  <c r="D121" i="1"/>
  <c r="D75" i="1"/>
  <c r="D69" i="1"/>
  <c r="D65" i="1"/>
  <c r="D60" i="1"/>
  <c r="D127" i="1"/>
  <c r="D123" i="1"/>
  <c r="D119" i="1"/>
  <c r="D114" i="1"/>
  <c r="D97" i="1"/>
  <c r="D92" i="1"/>
  <c r="D90" i="1"/>
  <c r="D100" i="1"/>
  <c r="D96" i="1"/>
  <c r="D91" i="1"/>
  <c r="D98" i="1"/>
  <c r="E30" i="8" l="1"/>
</calcChain>
</file>

<file path=xl/sharedStrings.xml><?xml version="1.0" encoding="utf-8"?>
<sst xmlns="http://schemas.openxmlformats.org/spreadsheetml/2006/main" count="1057" uniqueCount="253">
  <si>
    <t>Listado de Implementos de Seguridad y Salud en el Trabajo</t>
  </si>
  <si>
    <t>Equipos para emergencias</t>
  </si>
  <si>
    <t xml:space="preserve">Articulo </t>
  </si>
  <si>
    <t>N°</t>
  </si>
  <si>
    <t>Observacion</t>
  </si>
  <si>
    <t>Ambulancia equipada</t>
  </si>
  <si>
    <t>Apoya de centros hospitalarios</t>
  </si>
  <si>
    <t>Botiquin de primeros auxilios</t>
  </si>
  <si>
    <t>Botiquin de primeros auxilios (Contenido Basico del botiquin de obra )</t>
  </si>
  <si>
    <t>Paquetes de guantes quirurgicos</t>
  </si>
  <si>
    <t>Frasco de Yodopovidoma 120 ml solucion antiseptico</t>
  </si>
  <si>
    <t>Frasco de agua oxigenada 250 ml</t>
  </si>
  <si>
    <t>Frasco de alcohol mediano 250 ml</t>
  </si>
  <si>
    <t>Paquetes de gasas esterilizadas de 10cm x 10 cm</t>
  </si>
  <si>
    <t>paquetes de apósitos</t>
  </si>
  <si>
    <t>Rollo de esparadrapo 5cm x 4.5 cm</t>
  </si>
  <si>
    <t>Rollos de venda elastica de 3 pulg. X 5 yardas</t>
  </si>
  <si>
    <t>Rollos de venda elastica de 4 pulg. X 5 yardas</t>
  </si>
  <si>
    <t>paquete de algodón x 100g</t>
  </si>
  <si>
    <t>venda triangular</t>
  </si>
  <si>
    <t>Paletas baja lengua ( para entablillado de dedos )</t>
  </si>
  <si>
    <t>Frasco de solucion de cloruro de sodio al 9/1000 x 1 (para lavado de heridas)</t>
  </si>
  <si>
    <t>Paqetes de gasa tipo jelonet  ( para quemaduras )</t>
  </si>
  <si>
    <t>Frasco de colirio de 10 ml</t>
  </si>
  <si>
    <t>tijera punta roma</t>
  </si>
  <si>
    <t>Pinza</t>
  </si>
  <si>
    <t>Camilla rigida</t>
  </si>
  <si>
    <t>Frazada</t>
  </si>
  <si>
    <t>TRABAJOS PRELIMINARES</t>
  </si>
  <si>
    <t>Grupos</t>
  </si>
  <si>
    <t>N° PESONAS</t>
  </si>
  <si>
    <t xml:space="preserve">N° Dias </t>
  </si>
  <si>
    <t>G1</t>
  </si>
  <si>
    <t>EQUIPOS DE PROTECCINOE PERSONAL</t>
  </si>
  <si>
    <t>Control operacional</t>
  </si>
  <si>
    <t>Articulo</t>
  </si>
  <si>
    <t>Duracion</t>
  </si>
  <si>
    <t>Cantidad</t>
  </si>
  <si>
    <t xml:space="preserve">Epp Basico </t>
  </si>
  <si>
    <t>Chalecos con sintas de material reflectivo</t>
  </si>
  <si>
    <t>Chompa, casaca o chaqueton</t>
  </si>
  <si>
    <t>Cobertor impermeable</t>
  </si>
  <si>
    <t>Guantes de Cuero</t>
  </si>
  <si>
    <t>Protectores de oidos según tiempo de permanencia y nivel de sonido.</t>
  </si>
  <si>
    <t/>
  </si>
  <si>
    <t>PERSONAL CONSTANTE ( OBRAS PROVICIONALES, TRABAJOS PRELIMINARES, EXPLANACIONES Y SEÑALIZACION )</t>
  </si>
  <si>
    <t>03 AL 06</t>
  </si>
  <si>
    <t>07 AL 13</t>
  </si>
  <si>
    <t>14 AL 20</t>
  </si>
  <si>
    <t>21 AL 27</t>
  </si>
  <si>
    <t>28 AL 30</t>
  </si>
  <si>
    <t>01 AL 04</t>
  </si>
  <si>
    <t>05 AL 11</t>
  </si>
  <si>
    <t>12 AL 18</t>
  </si>
  <si>
    <t>19 AL 25</t>
  </si>
  <si>
    <t>26 AL 31</t>
  </si>
  <si>
    <t>02 AL 08</t>
  </si>
  <si>
    <t>09 AL 15</t>
  </si>
  <si>
    <t>16 AL 22</t>
  </si>
  <si>
    <t>23 AL 29</t>
  </si>
  <si>
    <t>30 AL 31</t>
  </si>
  <si>
    <t>01 AL 05</t>
  </si>
  <si>
    <t>06 AL 12</t>
  </si>
  <si>
    <t>13 AL 19</t>
  </si>
  <si>
    <t>20 AL 26</t>
  </si>
  <si>
    <t>27 AL 29</t>
  </si>
  <si>
    <t>01 AL 01</t>
  </si>
  <si>
    <t>01 AL 06</t>
  </si>
  <si>
    <t>28 AL 31</t>
  </si>
  <si>
    <t>G2</t>
  </si>
  <si>
    <t>G3</t>
  </si>
  <si>
    <t>G4</t>
  </si>
  <si>
    <t>G5</t>
  </si>
  <si>
    <t>G6</t>
  </si>
  <si>
    <t>Epp Basico</t>
  </si>
  <si>
    <t>Barbiquejos</t>
  </si>
  <si>
    <t>Cinturon o bolsa de herramientas</t>
  </si>
  <si>
    <t>Guantes de Amianto para trabajos con riesgo de quemaduras</t>
  </si>
  <si>
    <t>Guantes de Plastico o Neopreno según el requerimiento</t>
  </si>
  <si>
    <t>Proteccion Respiratoria</t>
  </si>
  <si>
    <t>Protectores de oidos según tiempo de permanencia y nivel de sonido</t>
  </si>
  <si>
    <t>Sistema de detencion de caidas ( Arnes de cuerpo entero y linea de enganche)</t>
  </si>
  <si>
    <t>OBRAS DE ARTE</t>
  </si>
  <si>
    <t>PUENTE MOSNA</t>
  </si>
  <si>
    <t xml:space="preserve">Mandil  de Cuero Cromo  </t>
  </si>
  <si>
    <t>Escarpines</t>
  </si>
  <si>
    <t>Pantallas y filtros de soldadura</t>
  </si>
  <si>
    <t>Respirador contra humos de soldadura u oxicorte</t>
  </si>
  <si>
    <t>IMPACTO AMBIENTAL</t>
  </si>
  <si>
    <t>E.O.1.2.1.1. Equipos de Protección Individual</t>
  </si>
  <si>
    <t>Nº</t>
  </si>
  <si>
    <t>DESCRIPCIÓN</t>
  </si>
  <si>
    <t>UND</t>
  </si>
  <si>
    <t>EQUIPO DE PROTECCIÓN PERSONAL</t>
  </si>
  <si>
    <t>PROTECCIÓN PARA LA CABEZA. Cumplir Normas ANSI Z 89.1</t>
  </si>
  <si>
    <t>Casco blanco empleados 3M regulable</t>
  </si>
  <si>
    <t>und</t>
  </si>
  <si>
    <t>Casco para personal</t>
  </si>
  <si>
    <t>Casco para visitas</t>
  </si>
  <si>
    <t>Barbiquejo con mentonera</t>
  </si>
  <si>
    <t>PROTECCIÓN OCULAR</t>
  </si>
  <si>
    <t>Lentes de seguridad 3M luna clara</t>
  </si>
  <si>
    <t>Lentes de seguridad 3M luna oscura</t>
  </si>
  <si>
    <t>Lentes de seguridad sobremontura</t>
  </si>
  <si>
    <t>PROTECCIÓN RESPIRATORIA</t>
  </si>
  <si>
    <t>Mascarilla contra polvo. Respirador 8210 de 3M</t>
  </si>
  <si>
    <t xml:space="preserve">Respirador 6200 3M media cara </t>
  </si>
  <si>
    <t>Filtro contra polvo 3M</t>
  </si>
  <si>
    <t>par</t>
  </si>
  <si>
    <t>Cartucho 6001 contra vapores orgánicos 3M</t>
  </si>
  <si>
    <t>Mascarilla para soldar. Respirador 8212 de 3M</t>
  </si>
  <si>
    <t>PROTECCIÓN DE MANOS</t>
  </si>
  <si>
    <t>Guantes de jebe calibre 35 talla 09</t>
  </si>
  <si>
    <t>Guantes de jebe calibre 35 talla 10</t>
  </si>
  <si>
    <t>Guantes de hilo con puntos de PVC</t>
  </si>
  <si>
    <t>Guantes dieléctricos clase 00 (&lt; 500 voltios)</t>
  </si>
  <si>
    <t>Guantes de cuero con refuerzo</t>
  </si>
  <si>
    <t>Guantes de cuero sin refuerzo</t>
  </si>
  <si>
    <t>Guantes de neopreno</t>
  </si>
  <si>
    <t>PROTECCIÓN AUDITIVA</t>
  </si>
  <si>
    <t>Tapones auditivos</t>
  </si>
  <si>
    <t>Protección auditiva tipo audífono aplicable al casco</t>
  </si>
  <si>
    <t>PROTECCIÓN PARA LOS PIES</t>
  </si>
  <si>
    <t>Zapatos punta de acero CAT para personal staff</t>
  </si>
  <si>
    <t xml:space="preserve">Zapatos punta de acero </t>
  </si>
  <si>
    <t>Zapatos punta de acero visitas</t>
  </si>
  <si>
    <t>Zapatos dieléctricos</t>
  </si>
  <si>
    <t>Botas de jebe con punta de acero</t>
  </si>
  <si>
    <t xml:space="preserve">UNIFORME </t>
  </si>
  <si>
    <t>Uniforme de trabajo pantalón y camisa manga larga en drill 100% algodón con cinta reflectiva 3M</t>
  </si>
  <si>
    <t>jgo.</t>
  </si>
  <si>
    <t>Chaleco tipo II con cinta reflectiva 3M de color naranja.</t>
  </si>
  <si>
    <t>Pantalon jean para personal staff</t>
  </si>
  <si>
    <t>Camisa de algodón para personal staff</t>
  </si>
  <si>
    <t xml:space="preserve">Traje de protección química nivel D. </t>
  </si>
  <si>
    <t>EPP PARA TRABAJOS CON ESMERIL - MOLADORA</t>
  </si>
  <si>
    <t>Visor de policarbonato para esmerilar de 8" x 15.5" x 0.40"</t>
  </si>
  <si>
    <t>Guantes de cuero blando</t>
  </si>
  <si>
    <t>Mandil de cuero cromo</t>
  </si>
  <si>
    <t>Barrera inifuga</t>
  </si>
  <si>
    <t>EPP PARA TRABAJOS DE SOLDADURA ELÉCTRICA O AUTÓGENA</t>
  </si>
  <si>
    <t>Careta de soldador</t>
  </si>
  <si>
    <t>Guantes de cuero cromo de 14"</t>
  </si>
  <si>
    <t>Escarpín de soldador en cuero cromo de 8" de alto con 3 hebillas</t>
  </si>
  <si>
    <t>Manga de cuero cromo de 20" de largo</t>
  </si>
  <si>
    <t>Lentes para oxicorte</t>
  </si>
  <si>
    <t>EPP PARA TRABAJOS EN ALTURA</t>
  </si>
  <si>
    <t>Arneses tipo paracaídas de 3 anillos tipo D, 1 en la espalda y 2 en la cintura. Marca Safewaze.</t>
  </si>
  <si>
    <t xml:space="preserve">Amortiguador de impacto de 2 pies con gancho doble seguro y gancho oring. </t>
  </si>
  <si>
    <t>TOTAL</t>
  </si>
  <si>
    <t xml:space="preserve">Mascarilla contra polvo. </t>
  </si>
  <si>
    <t>Tapones auditivos descartables</t>
  </si>
  <si>
    <t>Descripcion</t>
  </si>
  <si>
    <t>Control Operacionales</t>
  </si>
  <si>
    <t>Botas de goma</t>
  </si>
  <si>
    <t xml:space="preserve"> Guantes de Cuero</t>
  </si>
  <si>
    <t>Duracion Dias</t>
  </si>
  <si>
    <t>Capotin</t>
  </si>
  <si>
    <t>Casaca con logo EPROMIG</t>
  </si>
  <si>
    <t>Bolsa de herramientas de Cuero</t>
  </si>
  <si>
    <t>Guantes de Neopreno</t>
  </si>
  <si>
    <t>PERSONAL STAFF</t>
  </si>
  <si>
    <t>EQUIPO - MAQUINARIA</t>
  </si>
  <si>
    <t>Chompa jorge chavez</t>
  </si>
  <si>
    <t>EQUIPO - MAQUINARIA MINIMO NECESARIO</t>
  </si>
  <si>
    <t xml:space="preserve">Lentes de seguridad 3M </t>
  </si>
  <si>
    <t>Capacitacion sobre Ergonomia</t>
  </si>
  <si>
    <t>TRACTOR DE ORUGAS DE 190 - 240 HP</t>
  </si>
  <si>
    <t xml:space="preserve">RODILLO LISO VIBR AUTOP 70 - 100 HP </t>
  </si>
  <si>
    <t>CARGADOR S/LLANTAS 160 -195 HP 3.5 YD3</t>
  </si>
  <si>
    <t>RETRO EXCAVADORA 255 HP</t>
  </si>
  <si>
    <t>MOTONIVELADORA DE 125 HP</t>
  </si>
  <si>
    <t>CAMION VOLQUETE 15M3</t>
  </si>
  <si>
    <t>COMPRESORA NEUMATICA 87 HP 250 - 330</t>
  </si>
  <si>
    <t>MARTILLO NEUMATICO 25 KG</t>
  </si>
  <si>
    <t>MEZCLADORA DE CONCRETO DE 9 - 11P3</t>
  </si>
  <si>
    <t>VIBRADOR DE CONCRETO 4HP 1.5</t>
  </si>
  <si>
    <t>MOTOBOMBA 10 HP 4"</t>
  </si>
  <si>
    <t>MOTOSOLDADORDA DE 250 AMP</t>
  </si>
  <si>
    <t>COMPACTADOR VIBR. TI´PO PLANCHA 4HP</t>
  </si>
  <si>
    <t>Induccion todo personal ingresante</t>
  </si>
  <si>
    <t>Capacitaciones basicas (EPI, ATS, reportes de accidentes, manejo de residuos, IPER)</t>
  </si>
  <si>
    <t>Capacitaciones Comité de Seg y Salud</t>
  </si>
  <si>
    <t>Trabajos en Altura</t>
  </si>
  <si>
    <t>Trabajos en Caliente</t>
  </si>
  <si>
    <t>Manejo Defensivo</t>
  </si>
  <si>
    <t>Prevención y Protección Contra Incendios</t>
  </si>
  <si>
    <t>Seguridad con Herramientas Manuales</t>
  </si>
  <si>
    <t>Liderazgo y Motivación.</t>
  </si>
  <si>
    <t>Seguridad Basada en el Comportamiento</t>
  </si>
  <si>
    <t>Salud Ocupacional y Primeros Auxilios</t>
  </si>
  <si>
    <t>Trabajo con Acero</t>
  </si>
  <si>
    <t>Trabajo con cemento</t>
  </si>
  <si>
    <t>Manipulacion y almacenamiento de hidrocarburos, quimicos , materiales peligrosos.</t>
  </si>
  <si>
    <t>Trabajo en zanjas, huecos, otros.</t>
  </si>
  <si>
    <t>Trabajo con Explosivos.</t>
  </si>
  <si>
    <t>CAPACITACIONES ESPESIFICAS</t>
  </si>
  <si>
    <t>Politicas de la empresa</t>
  </si>
  <si>
    <t>CAPACITACIONES PARA TODO PERSONAL INGRESANTE</t>
  </si>
  <si>
    <t>DESCRIPCION</t>
  </si>
  <si>
    <t>Und.</t>
  </si>
  <si>
    <t>Botiquin de Primeros Auxilios</t>
  </si>
  <si>
    <t>Botiquin portátil en obra</t>
  </si>
  <si>
    <t>Camilla</t>
  </si>
  <si>
    <t>unid</t>
  </si>
  <si>
    <t>Disco hexagonal de stop o de paso prohibido en la circulación vial</t>
  </si>
  <si>
    <t>Señal protección obligatoria - obligación - prohibición - advertencia - lucha contra</t>
  </si>
  <si>
    <t>Capacitacion a la cuadrilla de Emergencias</t>
  </si>
  <si>
    <t xml:space="preserve">Rollo de malla protectora naranja </t>
  </si>
  <si>
    <t>Alarmas Audibles para maquinaria</t>
  </si>
  <si>
    <t>Radios de comunicación</t>
  </si>
  <si>
    <t>METRADO</t>
  </si>
  <si>
    <t>P.U (S/.)</t>
  </si>
  <si>
    <t>PARCIAL (S/.)</t>
  </si>
  <si>
    <t>Hora</t>
  </si>
  <si>
    <t>Charalas de 10 y 30 minutos</t>
  </si>
  <si>
    <t>ml</t>
  </si>
  <si>
    <t>Unid</t>
  </si>
  <si>
    <t>Rollo de banda de advertencia de peligro, color amarillo.</t>
  </si>
  <si>
    <t>Luces de estrogoscopicas</t>
  </si>
  <si>
    <t>Sistema de bloqueo para equipos</t>
  </si>
  <si>
    <t>Extintores universal fuegos A. B Y C  6 KG(unid.)</t>
  </si>
  <si>
    <t>CAMIONETAS HILUX 4*4</t>
  </si>
  <si>
    <t>Anclajes para líneas de vida</t>
  </si>
  <si>
    <t xml:space="preserve">Líneas de vida horizontal </t>
  </si>
  <si>
    <t>Prevencionista</t>
  </si>
  <si>
    <t>mes</t>
  </si>
  <si>
    <t>Jefe de Seguridad</t>
  </si>
  <si>
    <t>Supervisor de prevencion</t>
  </si>
  <si>
    <t>Documentador</t>
  </si>
  <si>
    <t xml:space="preserve">Oficina del PDR </t>
  </si>
  <si>
    <t>Sillas de plastico</t>
  </si>
  <si>
    <t>Escritorio de Madera</t>
  </si>
  <si>
    <t xml:space="preserve">Reproduccion del material y publicacion </t>
  </si>
  <si>
    <t>Reproduccion del material</t>
  </si>
  <si>
    <t>laptop</t>
  </si>
  <si>
    <t>proyector</t>
  </si>
  <si>
    <t>copias</t>
  </si>
  <si>
    <t>Cilindro para desechos</t>
  </si>
  <si>
    <t>glb</t>
  </si>
  <si>
    <t>Conos Reflectivos de Seguridad</t>
  </si>
  <si>
    <t>Circulinas autoportantes</t>
  </si>
  <si>
    <t>Ambulancia implementada</t>
  </si>
  <si>
    <t>Barrera de seguridad New Jersey, portátil, de fibra de vidrio para cargar con agua</t>
  </si>
  <si>
    <t>Mes</t>
  </si>
  <si>
    <t>Topico de Primeros Auxilios</t>
  </si>
  <si>
    <t>ELABORACION, IMPLEMENTACION Y ADMINISTRACION DEL PLAN DE SEGURIDAD Y SALUD EN EL TRABAJO</t>
  </si>
  <si>
    <t>EQUIPOS DE PROTECION INDIVIDUAL</t>
  </si>
  <si>
    <t>EQUIPO DE PROTECCION COLECTIVA</t>
  </si>
  <si>
    <t>SEÑALIZACION TEMPORAL DE SEGURIDAD</t>
  </si>
  <si>
    <t>RECURSOS PARA RESPUESTAS ANTE EMERGENCIAS EN SEGURIDADD Y SALUD DURANTE EL TRABAJO</t>
  </si>
  <si>
    <t>CAPACITACION EN SEGURIDAD Y SALUD</t>
  </si>
  <si>
    <t>TOTAL DE TOTALES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</si>
</sst>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 Unicode MS"/>
      <family val="2"/>
    </font>
    <font>
      <sz val="7"/>
      <name val="Arial Unicode MS"/>
      <family val="2"/>
    </font>
    <font>
      <sz val="10"/>
      <color indexed="8"/>
      <name val="MS Sans Serif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0.5"/>
      <color indexed="8"/>
      <name val="Calibri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sz val="18"/>
      <name val="Arial"/>
      <family val="2"/>
    </font>
    <font>
      <sz val="11"/>
      <color rgb="FFFF0000"/>
      <name val="Calibri"/>
      <family val="2"/>
      <scheme val="minor"/>
    </font>
    <font>
      <sz val="9"/>
      <color rgb="FFFF0000"/>
      <name val="Arial"/>
      <family val="2"/>
    </font>
    <font>
      <sz val="8.5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12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5" fillId="0" borderId="0"/>
  </cellStyleXfs>
  <cellXfs count="210">
    <xf numFmtId="0" fontId="0" fillId="0" borderId="0" xfId="0"/>
    <xf numFmtId="0" fontId="0" fillId="0" borderId="0" xfId="0"/>
    <xf numFmtId="0" fontId="0" fillId="0" borderId="9" xfId="0" applyBorder="1" applyAlignment="1">
      <alignment horizontal="justify" vertical="center" wrapText="1"/>
    </xf>
    <xf numFmtId="0" fontId="0" fillId="0" borderId="0" xfId="0" applyBorder="1" applyAlignment="1">
      <alignment horizontal="justify" vertical="center" wrapText="1"/>
    </xf>
    <xf numFmtId="4" fontId="4" fillId="3" borderId="0" xfId="0" applyNumberFormat="1" applyFont="1" applyFill="1" applyBorder="1" applyAlignment="1">
      <alignment horizontal="right"/>
    </xf>
    <xf numFmtId="0" fontId="0" fillId="0" borderId="1" xfId="0" applyBorder="1" applyAlignment="1">
      <alignment horizontal="justify" vertical="center" wrapText="1"/>
    </xf>
    <xf numFmtId="0" fontId="0" fillId="0" borderId="2" xfId="0" applyBorder="1" applyAlignment="1">
      <alignment horizontal="justify" vertical="center" wrapText="1"/>
    </xf>
    <xf numFmtId="0" fontId="0" fillId="0" borderId="3" xfId="0" applyBorder="1" applyAlignment="1">
      <alignment horizontal="justify" vertical="center" wrapText="1"/>
    </xf>
    <xf numFmtId="0" fontId="3" fillId="5" borderId="1" xfId="0" applyFont="1" applyFill="1" applyBorder="1" applyAlignment="1">
      <alignment horizontal="center" vertical="center" wrapText="1" shrinkToFit="1"/>
    </xf>
    <xf numFmtId="0" fontId="0" fillId="0" borderId="1" xfId="0" applyFill="1" applyBorder="1" applyAlignment="1">
      <alignment horizontal="justify" vertical="center" wrapText="1"/>
    </xf>
    <xf numFmtId="0" fontId="0" fillId="3" borderId="1" xfId="0" applyFill="1" applyBorder="1" applyAlignment="1">
      <alignment horizontal="justify" vertical="center" wrapText="1"/>
    </xf>
    <xf numFmtId="0" fontId="0" fillId="2" borderId="1" xfId="0" applyFill="1" applyBorder="1" applyAlignment="1">
      <alignment horizontal="justify" vertical="center" wrapText="1"/>
    </xf>
    <xf numFmtId="0" fontId="0" fillId="0" borderId="6" xfId="0" applyBorder="1" applyAlignment="1">
      <alignment horizontal="justify" vertical="center" wrapText="1"/>
    </xf>
    <xf numFmtId="0" fontId="0" fillId="0" borderId="7" xfId="0" applyBorder="1" applyAlignment="1">
      <alignment horizontal="justify" vertical="center" wrapText="1"/>
    </xf>
    <xf numFmtId="0" fontId="0" fillId="0" borderId="0" xfId="0" applyBorder="1" applyAlignment="1">
      <alignment horizontal="center" vertical="center" wrapText="1"/>
    </xf>
    <xf numFmtId="0" fontId="0" fillId="4" borderId="15" xfId="0" applyFill="1" applyBorder="1" applyAlignment="1">
      <alignment horizontal="justify" vertical="center" wrapText="1"/>
    </xf>
    <xf numFmtId="0" fontId="0" fillId="4" borderId="16" xfId="0" applyFill="1" applyBorder="1" applyAlignment="1">
      <alignment horizontal="justify" vertical="center" wrapText="1"/>
    </xf>
    <xf numFmtId="0" fontId="0" fillId="4" borderId="17" xfId="0" applyFill="1" applyBorder="1" applyAlignment="1">
      <alignment horizontal="justify" vertical="center" wrapText="1"/>
    </xf>
    <xf numFmtId="0" fontId="0" fillId="0" borderId="6" xfId="0" applyFill="1" applyBorder="1" applyAlignment="1">
      <alignment horizontal="justify" vertical="center" wrapText="1"/>
    </xf>
    <xf numFmtId="0" fontId="0" fillId="4" borderId="0" xfId="0" applyFill="1" applyBorder="1" applyAlignment="1">
      <alignment horizontal="justify" vertical="center" wrapText="1"/>
    </xf>
    <xf numFmtId="0" fontId="0" fillId="4" borderId="0" xfId="0" applyFill="1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0" fillId="4" borderId="1" xfId="0" applyFill="1" applyBorder="1" applyAlignment="1">
      <alignment horizontal="justify" vertical="center" wrapText="1"/>
    </xf>
    <xf numFmtId="0" fontId="13" fillId="0" borderId="1" xfId="5" applyNumberFormat="1" applyFont="1" applyFill="1" applyBorder="1" applyAlignment="1" applyProtection="1">
      <alignment vertical="center" wrapText="1"/>
    </xf>
    <xf numFmtId="0" fontId="13" fillId="0" borderId="1" xfId="5" applyFont="1" applyFill="1" applyBorder="1" applyAlignment="1">
      <alignment horizontal="left" vertical="center" wrapText="1"/>
    </xf>
    <xf numFmtId="0" fontId="13" fillId="0" borderId="1" xfId="5" applyNumberFormat="1" applyFont="1" applyFill="1" applyBorder="1" applyAlignment="1" applyProtection="1">
      <alignment horizontal="center" vertical="center" wrapText="1"/>
    </xf>
    <xf numFmtId="0" fontId="13" fillId="0" borderId="0" xfId="5" applyNumberFormat="1" applyFont="1" applyFill="1" applyBorder="1" applyAlignment="1" applyProtection="1">
      <alignment vertical="center" wrapText="1"/>
    </xf>
    <xf numFmtId="0" fontId="13" fillId="0" borderId="11" xfId="5" applyNumberFormat="1" applyFont="1" applyFill="1" applyBorder="1" applyAlignment="1" applyProtection="1">
      <alignment horizontal="center" vertical="center" wrapText="1"/>
    </xf>
    <xf numFmtId="0" fontId="10" fillId="0" borderId="1" xfId="5" applyFont="1" applyFill="1" applyBorder="1" applyAlignment="1">
      <alignment horizontal="center" vertical="center" wrapText="1"/>
    </xf>
    <xf numFmtId="0" fontId="11" fillId="0" borderId="1" xfId="5" applyFont="1" applyFill="1" applyBorder="1" applyAlignment="1">
      <alignment horizontal="center" vertical="center" wrapText="1"/>
    </xf>
    <xf numFmtId="0" fontId="10" fillId="0" borderId="1" xfId="5" applyNumberFormat="1" applyFont="1" applyFill="1" applyBorder="1" applyAlignment="1" applyProtection="1">
      <alignment horizontal="center" vertical="center" wrapText="1"/>
    </xf>
    <xf numFmtId="0" fontId="13" fillId="0" borderId="11" xfId="5" applyNumberFormat="1" applyFont="1" applyFill="1" applyBorder="1" applyAlignment="1" applyProtection="1">
      <alignment horizontal="center" vertical="center" wrapText="1"/>
    </xf>
    <xf numFmtId="0" fontId="13" fillId="0" borderId="12" xfId="5" applyNumberFormat="1" applyFont="1" applyFill="1" applyBorder="1" applyAlignment="1" applyProtection="1">
      <alignment horizontal="center" vertical="center" wrapText="1"/>
    </xf>
    <xf numFmtId="0" fontId="9" fillId="0" borderId="13" xfId="5" applyFont="1" applyBorder="1" applyAlignment="1">
      <alignment vertical="center" wrapText="1"/>
    </xf>
    <xf numFmtId="0" fontId="12" fillId="0" borderId="11" xfId="5" applyFont="1" applyFill="1" applyBorder="1" applyAlignment="1">
      <alignment vertical="center" wrapText="1"/>
    </xf>
    <xf numFmtId="0" fontId="12" fillId="0" borderId="12" xfId="5" applyFont="1" applyFill="1" applyBorder="1" applyAlignment="1">
      <alignment vertical="center" wrapText="1"/>
    </xf>
    <xf numFmtId="0" fontId="13" fillId="0" borderId="11" xfId="5" applyNumberFormat="1" applyFont="1" applyFill="1" applyBorder="1" applyAlignment="1" applyProtection="1">
      <alignment vertical="center" wrapText="1"/>
    </xf>
    <xf numFmtId="0" fontId="13" fillId="0" borderId="12" xfId="5" applyNumberFormat="1" applyFont="1" applyFill="1" applyBorder="1" applyAlignment="1" applyProtection="1">
      <alignment vertical="center" wrapText="1"/>
    </xf>
    <xf numFmtId="0" fontId="0" fillId="0" borderId="1" xfId="0" applyBorder="1"/>
    <xf numFmtId="0" fontId="1" fillId="4" borderId="0" xfId="0" applyFont="1" applyFill="1" applyBorder="1" applyAlignment="1">
      <alignment horizontal="center" vertical="center" wrapText="1"/>
    </xf>
    <xf numFmtId="0" fontId="0" fillId="4" borderId="7" xfId="0" applyFill="1" applyBorder="1" applyAlignment="1">
      <alignment horizontal="justify" vertical="center" wrapText="1"/>
    </xf>
    <xf numFmtId="0" fontId="0" fillId="4" borderId="1" xfId="0" applyFill="1" applyBorder="1" applyAlignment="1">
      <alignment horizontal="left" vertical="center" wrapText="1"/>
    </xf>
    <xf numFmtId="0" fontId="0" fillId="0" borderId="0" xfId="0" applyAlignment="1">
      <alignment horizontal="justify" vertical="center" wrapText="1"/>
    </xf>
    <xf numFmtId="0" fontId="0" fillId="0" borderId="0" xfId="0" applyAlignment="1">
      <alignment horizontal="center" vertical="center" wrapText="1"/>
    </xf>
    <xf numFmtId="0" fontId="2" fillId="0" borderId="0" xfId="3" applyFill="1" applyBorder="1" applyAlignment="1">
      <alignment horizontal="center"/>
    </xf>
    <xf numFmtId="0" fontId="2" fillId="0" borderId="0" xfId="3" applyFill="1" applyBorder="1" applyAlignment="1">
      <alignment textRotation="90" wrapText="1"/>
    </xf>
    <xf numFmtId="0" fontId="8" fillId="0" borderId="0" xfId="3" applyFont="1" applyFill="1" applyBorder="1" applyAlignment="1">
      <alignment textRotation="90" wrapText="1"/>
    </xf>
    <xf numFmtId="0" fontId="15" fillId="0" borderId="1" xfId="0" applyFont="1" applyBorder="1" applyAlignment="1">
      <alignment horizontal="justify" vertical="center" wrapText="1"/>
    </xf>
    <xf numFmtId="0" fontId="16" fillId="0" borderId="1" xfId="5" applyFont="1" applyFill="1" applyBorder="1" applyAlignment="1">
      <alignment horizontal="left" vertical="center" wrapText="1"/>
    </xf>
    <xf numFmtId="0" fontId="13" fillId="6" borderId="1" xfId="5" applyNumberFormat="1" applyFont="1" applyFill="1" applyBorder="1" applyAlignment="1" applyProtection="1">
      <alignment horizontal="center" vertical="center" wrapText="1"/>
    </xf>
    <xf numFmtId="0" fontId="0" fillId="0" borderId="13" xfId="0" applyBorder="1" applyAlignment="1">
      <alignment vertical="center" wrapText="1"/>
    </xf>
    <xf numFmtId="0" fontId="0" fillId="4" borderId="6" xfId="0" applyFill="1" applyBorder="1" applyAlignment="1">
      <alignment horizontal="justify" vertical="center" wrapText="1"/>
    </xf>
    <xf numFmtId="1" fontId="0" fillId="0" borderId="0" xfId="0" applyNumberFormat="1" applyBorder="1" applyAlignment="1">
      <alignment horizontal="center" vertical="center" wrapText="1"/>
    </xf>
    <xf numFmtId="1" fontId="0" fillId="0" borderId="0" xfId="0" applyNumberFormat="1" applyBorder="1" applyAlignment="1">
      <alignment horizontal="justify" vertical="center" wrapText="1"/>
    </xf>
    <xf numFmtId="1" fontId="0" fillId="0" borderId="0" xfId="0" applyNumberFormat="1"/>
    <xf numFmtId="1" fontId="0" fillId="0" borderId="0" xfId="0" applyNumberFormat="1" applyAlignment="1">
      <alignment horizontal="center" vertical="center" wrapText="1"/>
    </xf>
    <xf numFmtId="1" fontId="1" fillId="4" borderId="0" xfId="0" applyNumberFormat="1" applyFont="1" applyFill="1" applyBorder="1" applyAlignment="1">
      <alignment horizontal="center" vertical="center" wrapText="1"/>
    </xf>
    <xf numFmtId="1" fontId="0" fillId="4" borderId="0" xfId="0" applyNumberFormat="1" applyFill="1" applyBorder="1" applyAlignment="1">
      <alignment horizontal="justify" vertical="center" wrapText="1"/>
    </xf>
    <xf numFmtId="1" fontId="0" fillId="4" borderId="1" xfId="0" applyNumberFormat="1" applyFill="1" applyBorder="1" applyAlignment="1">
      <alignment horizontal="left" vertical="center" wrapText="1"/>
    </xf>
    <xf numFmtId="1" fontId="0" fillId="0" borderId="1" xfId="0" applyNumberFormat="1" applyBorder="1" applyAlignment="1">
      <alignment horizontal="justify" vertical="center" wrapText="1"/>
    </xf>
    <xf numFmtId="1" fontId="0" fillId="4" borderId="0" xfId="0" applyNumberFormat="1" applyFill="1" applyBorder="1" applyAlignment="1">
      <alignment horizontal="left" vertical="center" wrapText="1"/>
    </xf>
    <xf numFmtId="1" fontId="0" fillId="0" borderId="1" xfId="0" applyNumberFormat="1" applyFill="1" applyBorder="1" applyAlignment="1">
      <alignment horizontal="justify" vertical="center" wrapText="1"/>
    </xf>
    <xf numFmtId="1" fontId="15" fillId="0" borderId="1" xfId="0" applyNumberFormat="1" applyFont="1" applyBorder="1" applyAlignment="1">
      <alignment horizontal="justify" vertical="center" wrapText="1"/>
    </xf>
    <xf numFmtId="0" fontId="1" fillId="4" borderId="11" xfId="0" applyFont="1" applyFill="1" applyBorder="1" applyAlignment="1">
      <alignment vertical="center" wrapText="1"/>
    </xf>
    <xf numFmtId="0" fontId="1" fillId="4" borderId="12" xfId="0" applyFont="1" applyFill="1" applyBorder="1" applyAlignment="1">
      <alignment vertical="center" wrapText="1"/>
    </xf>
    <xf numFmtId="0" fontId="1" fillId="4" borderId="8" xfId="0" applyFont="1" applyFill="1" applyBorder="1" applyAlignment="1">
      <alignment vertical="center" wrapText="1"/>
    </xf>
    <xf numFmtId="0" fontId="0" fillId="4" borderId="11" xfId="0" applyFill="1" applyBorder="1" applyAlignment="1">
      <alignment vertical="center" wrapText="1"/>
    </xf>
    <xf numFmtId="0" fontId="0" fillId="4" borderId="12" xfId="0" applyFill="1" applyBorder="1" applyAlignment="1">
      <alignment vertical="center" wrapText="1"/>
    </xf>
    <xf numFmtId="0" fontId="0" fillId="4" borderId="8" xfId="0" applyFill="1" applyBorder="1" applyAlignment="1">
      <alignment vertical="center" wrapText="1"/>
    </xf>
    <xf numFmtId="0" fontId="0" fillId="4" borderId="4" xfId="0" applyFill="1" applyBorder="1" applyAlignment="1">
      <alignment vertical="center" wrapText="1"/>
    </xf>
    <xf numFmtId="0" fontId="0" fillId="4" borderId="14" xfId="0" applyFill="1" applyBorder="1" applyAlignment="1">
      <alignment vertical="center" wrapText="1"/>
    </xf>
    <xf numFmtId="0" fontId="0" fillId="4" borderId="5" xfId="0" applyFill="1" applyBorder="1" applyAlignment="1">
      <alignment vertical="center" wrapText="1"/>
    </xf>
    <xf numFmtId="0" fontId="0" fillId="0" borderId="0" xfId="0" applyAlignment="1">
      <alignment vertical="center" wrapText="1"/>
    </xf>
    <xf numFmtId="4" fontId="6" fillId="0" borderId="0" xfId="3" applyNumberFormat="1" applyFont="1" applyFill="1" applyBorder="1" applyAlignment="1">
      <alignment wrapText="1"/>
    </xf>
    <xf numFmtId="0" fontId="2" fillId="0" borderId="0" xfId="3" applyFill="1" applyBorder="1" applyAlignment="1">
      <alignment wrapText="1"/>
    </xf>
    <xf numFmtId="0" fontId="7" fillId="0" borderId="0" xfId="3" applyFont="1" applyFill="1" applyBorder="1" applyAlignment="1">
      <alignment wrapText="1"/>
    </xf>
    <xf numFmtId="0" fontId="0" fillId="0" borderId="22" xfId="0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0" fillId="4" borderId="20" xfId="0" applyFill="1" applyBorder="1" applyAlignment="1">
      <alignment vertical="center" wrapText="1"/>
    </xf>
    <xf numFmtId="0" fontId="0" fillId="4" borderId="10" xfId="0" applyFill="1" applyBorder="1" applyAlignment="1">
      <alignment vertical="center" wrapText="1"/>
    </xf>
    <xf numFmtId="0" fontId="0" fillId="4" borderId="21" xfId="0" applyFill="1" applyBorder="1" applyAlignment="1">
      <alignment vertical="center" wrapText="1"/>
    </xf>
    <xf numFmtId="0" fontId="0" fillId="0" borderId="0" xfId="0"/>
    <xf numFmtId="0" fontId="1" fillId="0" borderId="19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Fill="1" applyBorder="1"/>
    <xf numFmtId="0" fontId="17" fillId="0" borderId="0" xfId="0" applyFont="1" applyBorder="1" applyAlignment="1">
      <alignment horizontal="left" vertical="center" wrapText="1"/>
    </xf>
    <xf numFmtId="0" fontId="0" fillId="7" borderId="1" xfId="0" applyFill="1" applyBorder="1" applyAlignment="1">
      <alignment horizontal="justify" vertical="center" wrapText="1"/>
    </xf>
    <xf numFmtId="0" fontId="13" fillId="7" borderId="1" xfId="5" applyNumberFormat="1" applyFont="1" applyFill="1" applyBorder="1" applyAlignment="1" applyProtection="1">
      <alignment vertical="center" wrapText="1"/>
    </xf>
    <xf numFmtId="1" fontId="0" fillId="7" borderId="1" xfId="0" applyNumberFormat="1" applyFill="1" applyBorder="1" applyAlignment="1">
      <alignment horizontal="justify" vertical="center" wrapText="1"/>
    </xf>
    <xf numFmtId="4" fontId="21" fillId="0" borderId="0" xfId="0" applyNumberFormat="1" applyFont="1" applyFill="1" applyBorder="1" applyAlignment="1" applyProtection="1">
      <alignment vertical="center" wrapText="1"/>
      <protection locked="0"/>
    </xf>
    <xf numFmtId="0" fontId="21" fillId="0" borderId="0" xfId="0" applyFont="1" applyFill="1" applyBorder="1" applyAlignment="1" applyProtection="1">
      <alignment wrapText="1"/>
    </xf>
    <xf numFmtId="0" fontId="0" fillId="0" borderId="1" xfId="0" applyFont="1" applyFill="1" applyBorder="1" applyAlignment="1">
      <alignment vertical="top"/>
    </xf>
    <xf numFmtId="0" fontId="20" fillId="0" borderId="1" xfId="5" applyFont="1" applyFill="1" applyBorder="1" applyAlignment="1">
      <alignment horizontal="left" vertical="center" wrapText="1"/>
    </xf>
    <xf numFmtId="0" fontId="0" fillId="7" borderId="1" xfId="0" applyFont="1" applyFill="1" applyBorder="1" applyAlignment="1">
      <alignment vertical="top"/>
    </xf>
    <xf numFmtId="16" fontId="20" fillId="0" borderId="0" xfId="0" applyNumberFormat="1" applyFont="1" applyFill="1" applyBorder="1" applyAlignment="1" applyProtection="1">
      <alignment vertical="center" wrapText="1"/>
      <protection locked="0"/>
    </xf>
    <xf numFmtId="4" fontId="18" fillId="0" borderId="0" xfId="0" applyNumberFormat="1" applyFont="1" applyFill="1" applyBorder="1" applyAlignment="1" applyProtection="1">
      <alignment vertical="center" wrapText="1"/>
      <protection locked="0"/>
    </xf>
    <xf numFmtId="0" fontId="1" fillId="7" borderId="1" xfId="0" applyFont="1" applyFill="1" applyBorder="1" applyAlignment="1">
      <alignment vertical="center" wrapText="1"/>
    </xf>
    <xf numFmtId="0" fontId="0" fillId="0" borderId="1" xfId="0" applyFont="1" applyBorder="1" applyAlignment="1">
      <alignment wrapText="1"/>
    </xf>
    <xf numFmtId="0" fontId="20" fillId="0" borderId="1" xfId="0" applyFont="1" applyBorder="1" applyAlignment="1">
      <alignment horizontal="left" wrapText="1"/>
    </xf>
    <xf numFmtId="0" fontId="20" fillId="0" borderId="1" xfId="0" applyFont="1" applyBorder="1" applyAlignment="1">
      <alignment horizontal="left" vertical="center" wrapText="1"/>
    </xf>
    <xf numFmtId="0" fontId="22" fillId="0" borderId="0" xfId="0" applyFont="1"/>
    <xf numFmtId="4" fontId="23" fillId="4" borderId="1" xfId="5" applyNumberFormat="1" applyFont="1" applyFill="1" applyBorder="1" applyAlignment="1" applyProtection="1">
      <alignment horizontal="center" vertical="center" wrapText="1"/>
    </xf>
    <xf numFmtId="0" fontId="23" fillId="4" borderId="1" xfId="5" applyNumberFormat="1" applyFont="1" applyFill="1" applyBorder="1" applyAlignment="1" applyProtection="1">
      <alignment horizontal="center" vertical="center" wrapText="1"/>
    </xf>
    <xf numFmtId="4" fontId="18" fillId="4" borderId="1" xfId="5" applyNumberFormat="1" applyFont="1" applyFill="1" applyBorder="1" applyAlignment="1" applyProtection="1">
      <alignment horizontal="center" vertical="center" wrapText="1"/>
    </xf>
    <xf numFmtId="0" fontId="18" fillId="4" borderId="1" xfId="5" applyNumberFormat="1" applyFont="1" applyFill="1" applyBorder="1" applyAlignment="1" applyProtection="1">
      <alignment horizontal="center" vertical="center" wrapText="1"/>
    </xf>
    <xf numFmtId="0" fontId="20" fillId="0" borderId="0" xfId="0" applyFont="1" applyFill="1" applyBorder="1" applyAlignment="1"/>
    <xf numFmtId="0" fontId="22" fillId="0" borderId="0" xfId="0" applyFont="1" applyAlignment="1">
      <alignment vertical="center"/>
    </xf>
    <xf numFmtId="0" fontId="19" fillId="0" borderId="1" xfId="0" quotePrefix="1" applyNumberFormat="1" applyFont="1" applyBorder="1" applyAlignment="1">
      <alignment vertical="center"/>
    </xf>
    <xf numFmtId="2" fontId="19" fillId="0" borderId="1" xfId="0" applyNumberFormat="1" applyFont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2" fontId="18" fillId="4" borderId="1" xfId="0" applyNumberFormat="1" applyFont="1" applyFill="1" applyBorder="1" applyAlignment="1">
      <alignment vertical="center" wrapText="1"/>
    </xf>
    <xf numFmtId="0" fontId="19" fillId="0" borderId="0" xfId="0" applyNumberFormat="1" applyFont="1" applyFill="1" applyBorder="1" applyAlignment="1">
      <alignment vertical="center"/>
    </xf>
    <xf numFmtId="0" fontId="22" fillId="6" borderId="0" xfId="0" applyFont="1" applyFill="1"/>
    <xf numFmtId="0" fontId="22" fillId="0" borderId="1" xfId="0" applyFont="1" applyBorder="1" applyAlignment="1">
      <alignment horizontal="justify" vertical="center" wrapText="1"/>
    </xf>
    <xf numFmtId="0" fontId="18" fillId="4" borderId="1" xfId="5" applyFont="1" applyFill="1" applyBorder="1" applyAlignment="1">
      <alignment horizontal="center" vertical="center" wrapText="1"/>
    </xf>
    <xf numFmtId="0" fontId="24" fillId="0" borderId="13" xfId="5" applyFont="1" applyBorder="1" applyAlignment="1">
      <alignment vertical="center" wrapText="1"/>
    </xf>
    <xf numFmtId="0" fontId="20" fillId="0" borderId="1" xfId="5" applyNumberFormat="1" applyFont="1" applyFill="1" applyBorder="1" applyAlignment="1" applyProtection="1">
      <alignment vertical="center" wrapText="1"/>
    </xf>
    <xf numFmtId="4" fontId="20" fillId="0" borderId="1" xfId="5" applyNumberFormat="1" applyFont="1" applyFill="1" applyBorder="1" applyAlignment="1" applyProtection="1">
      <alignment horizontal="center" vertical="center" wrapText="1"/>
    </xf>
    <xf numFmtId="0" fontId="20" fillId="0" borderId="1" xfId="5" applyNumberFormat="1" applyFont="1" applyFill="1" applyBorder="1" applyAlignment="1" applyProtection="1">
      <alignment horizontal="center" vertical="center" wrapText="1"/>
    </xf>
    <xf numFmtId="4" fontId="20" fillId="0" borderId="1" xfId="5" applyNumberFormat="1" applyFont="1" applyFill="1" applyBorder="1" applyAlignment="1">
      <alignment horizontal="center" vertical="center" wrapText="1"/>
    </xf>
    <xf numFmtId="2" fontId="20" fillId="0" borderId="1" xfId="5" applyNumberFormat="1" applyFont="1" applyFill="1" applyBorder="1" applyAlignment="1">
      <alignment horizontal="center" vertical="center" wrapText="1"/>
    </xf>
    <xf numFmtId="4" fontId="20" fillId="6" borderId="1" xfId="5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0" fillId="0" borderId="1" xfId="0" applyFont="1" applyBorder="1"/>
    <xf numFmtId="0" fontId="0" fillId="0" borderId="0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vertical="center"/>
    </xf>
    <xf numFmtId="0" fontId="0" fillId="0" borderId="1" xfId="0" applyFont="1" applyFill="1" applyBorder="1" applyAlignment="1">
      <alignment vertical="center" wrapText="1"/>
    </xf>
    <xf numFmtId="0" fontId="0" fillId="4" borderId="1" xfId="0" applyFont="1" applyFill="1" applyBorder="1" applyAlignment="1">
      <alignment vertical="center"/>
    </xf>
    <xf numFmtId="0" fontId="1" fillId="4" borderId="1" xfId="0" applyFont="1" applyFill="1" applyBorder="1"/>
    <xf numFmtId="0" fontId="0" fillId="0" borderId="0" xfId="0" applyFont="1" applyFill="1" applyBorder="1" applyAlignment="1"/>
    <xf numFmtId="4" fontId="18" fillId="7" borderId="1" xfId="5" applyNumberFormat="1" applyFont="1" applyFill="1" applyBorder="1" applyAlignment="1" applyProtection="1">
      <alignment vertical="center" wrapText="1"/>
    </xf>
    <xf numFmtId="0" fontId="18" fillId="7" borderId="1" xfId="5" applyNumberFormat="1" applyFont="1" applyFill="1" applyBorder="1" applyAlignment="1" applyProtection="1">
      <alignment vertical="center" wrapText="1"/>
    </xf>
    <xf numFmtId="0" fontId="1" fillId="7" borderId="1" xfId="0" applyFont="1" applyFill="1" applyBorder="1" applyAlignment="1"/>
    <xf numFmtId="0" fontId="1" fillId="7" borderId="1" xfId="0" applyFont="1" applyFill="1" applyBorder="1" applyAlignment="1">
      <alignment vertical="center"/>
    </xf>
    <xf numFmtId="0" fontId="0" fillId="7" borderId="1" xfId="0" applyFont="1" applyFill="1" applyBorder="1" applyAlignment="1"/>
    <xf numFmtId="0" fontId="0" fillId="7" borderId="1" xfId="0" applyFont="1" applyFill="1" applyBorder="1" applyAlignment="1">
      <alignment vertical="center"/>
    </xf>
    <xf numFmtId="0" fontId="0" fillId="0" borderId="1" xfId="0" applyFont="1" applyFill="1" applyBorder="1" applyAlignment="1"/>
    <xf numFmtId="0" fontId="0" fillId="0" borderId="1" xfId="0" applyFont="1" applyFill="1" applyBorder="1" applyAlignment="1">
      <alignment vertical="center"/>
    </xf>
    <xf numFmtId="0" fontId="19" fillId="0" borderId="1" xfId="5" applyNumberFormat="1" applyFont="1" applyFill="1" applyBorder="1" applyAlignment="1" applyProtection="1">
      <alignment vertical="center" wrapText="1"/>
    </xf>
    <xf numFmtId="0" fontId="0" fillId="7" borderId="1" xfId="0" applyFont="1" applyFill="1" applyBorder="1" applyAlignment="1" applyProtection="1">
      <alignment vertical="center" wrapText="1"/>
    </xf>
    <xf numFmtId="0" fontId="20" fillId="0" borderId="0" xfId="0" applyFont="1" applyFill="1" applyBorder="1" applyAlignment="1" applyProtection="1">
      <alignment vertical="center" wrapText="1"/>
    </xf>
    <xf numFmtId="0" fontId="20" fillId="0" borderId="0" xfId="0" applyNumberFormat="1" applyFont="1" applyFill="1" applyBorder="1" applyAlignment="1" applyProtection="1">
      <alignment vertical="center" wrapText="1"/>
    </xf>
    <xf numFmtId="0" fontId="20" fillId="0" borderId="1" xfId="5" applyFont="1" applyFill="1" applyBorder="1" applyAlignment="1">
      <alignment vertical="center" wrapText="1"/>
    </xf>
    <xf numFmtId="0" fontId="0" fillId="0" borderId="1" xfId="0" applyFont="1" applyFill="1" applyBorder="1" applyAlignment="1" applyProtection="1">
      <alignment vertical="center" wrapText="1"/>
    </xf>
    <xf numFmtId="16" fontId="20" fillId="0" borderId="0" xfId="0" applyNumberFormat="1" applyFont="1" applyFill="1" applyBorder="1" applyAlignment="1" applyProtection="1">
      <alignment vertical="center" wrapText="1"/>
    </xf>
    <xf numFmtId="14" fontId="20" fillId="0" borderId="0" xfId="0" applyNumberFormat="1" applyFont="1" applyFill="1" applyBorder="1" applyAlignment="1"/>
    <xf numFmtId="0" fontId="0" fillId="4" borderId="1" xfId="0" applyFont="1" applyFill="1" applyBorder="1" applyAlignment="1"/>
    <xf numFmtId="0" fontId="0" fillId="4" borderId="1" xfId="0" applyFont="1" applyFill="1" applyBorder="1" applyAlignment="1" applyProtection="1">
      <alignment vertical="center" wrapText="1"/>
    </xf>
    <xf numFmtId="2" fontId="18" fillId="0" borderId="1" xfId="0" applyNumberFormat="1" applyFont="1" applyFill="1" applyBorder="1" applyAlignment="1" applyProtection="1">
      <alignment vertical="center" wrapText="1"/>
    </xf>
    <xf numFmtId="2" fontId="18" fillId="0" borderId="0" xfId="0" applyNumberFormat="1" applyFont="1" applyFill="1" applyBorder="1" applyAlignment="1" applyProtection="1">
      <alignment vertical="center" wrapText="1"/>
    </xf>
    <xf numFmtId="0" fontId="0" fillId="0" borderId="0" xfId="0" applyFont="1" applyFill="1" applyBorder="1" applyAlignment="1" applyProtection="1">
      <alignment wrapText="1"/>
    </xf>
    <xf numFmtId="0" fontId="0" fillId="0" borderId="1" xfId="0" applyFont="1" applyFill="1" applyBorder="1" applyAlignment="1">
      <alignment vertical="center"/>
    </xf>
    <xf numFmtId="2" fontId="0" fillId="0" borderId="1" xfId="0" applyNumberFormat="1" applyFont="1" applyBorder="1" applyAlignment="1">
      <alignment vertical="center"/>
    </xf>
    <xf numFmtId="2" fontId="20" fillId="0" borderId="1" xfId="5" applyNumberFormat="1" applyFont="1" applyFill="1" applyBorder="1" applyAlignment="1" applyProtection="1">
      <alignment vertical="center" wrapText="1"/>
    </xf>
    <xf numFmtId="2" fontId="20" fillId="0" borderId="1" xfId="5" applyNumberFormat="1" applyFont="1" applyFill="1" applyBorder="1" applyAlignment="1">
      <alignment vertical="center" wrapText="1"/>
    </xf>
    <xf numFmtId="0" fontId="18" fillId="0" borderId="0" xfId="0" applyFont="1" applyAlignment="1">
      <alignment vertical="center"/>
    </xf>
    <xf numFmtId="49" fontId="18" fillId="0" borderId="0" xfId="0" applyNumberFormat="1" applyFont="1" applyAlignment="1">
      <alignment vertical="center"/>
    </xf>
    <xf numFmtId="4" fontId="0" fillId="0" borderId="0" xfId="0" applyNumberFormat="1" applyFont="1" applyAlignment="1">
      <alignment vertical="center"/>
    </xf>
    <xf numFmtId="0" fontId="0" fillId="4" borderId="1" xfId="0" applyFont="1" applyFill="1" applyBorder="1" applyAlignment="1">
      <alignment vertical="center"/>
    </xf>
    <xf numFmtId="4" fontId="0" fillId="4" borderId="1" xfId="0" applyNumberFormat="1" applyFont="1" applyFill="1" applyBorder="1" applyAlignment="1">
      <alignment vertical="center"/>
    </xf>
    <xf numFmtId="4" fontId="22" fillId="0" borderId="0" xfId="0" applyNumberFormat="1" applyFont="1" applyAlignment="1">
      <alignment vertical="center"/>
    </xf>
    <xf numFmtId="4" fontId="1" fillId="4" borderId="1" xfId="0" applyNumberFormat="1" applyFont="1" applyFill="1" applyBorder="1" applyAlignment="1">
      <alignment vertical="center"/>
    </xf>
    <xf numFmtId="0" fontId="25" fillId="4" borderId="1" xfId="0" quotePrefix="1" applyNumberFormat="1" applyFont="1" applyFill="1" applyBorder="1" applyAlignment="1">
      <alignment vertical="center"/>
    </xf>
    <xf numFmtId="4" fontId="25" fillId="4" borderId="1" xfId="5" applyNumberFormat="1" applyFont="1" applyFill="1" applyBorder="1" applyAlignment="1" applyProtection="1">
      <alignment vertical="center" wrapText="1"/>
    </xf>
    <xf numFmtId="0" fontId="25" fillId="4" borderId="1" xfId="5" applyNumberFormat="1" applyFont="1" applyFill="1" applyBorder="1" applyAlignment="1" applyProtection="1">
      <alignment vertical="center" wrapText="1"/>
    </xf>
    <xf numFmtId="4" fontId="20" fillId="0" borderId="1" xfId="5" applyNumberFormat="1" applyFont="1" applyFill="1" applyBorder="1" applyAlignment="1" applyProtection="1">
      <alignment horizontal="right" vertical="center" wrapText="1"/>
    </xf>
    <xf numFmtId="0" fontId="20" fillId="0" borderId="1" xfId="5" applyNumberFormat="1" applyFont="1" applyFill="1" applyBorder="1" applyAlignment="1" applyProtection="1">
      <alignment horizontal="right" vertical="center" wrapText="1"/>
    </xf>
    <xf numFmtId="2" fontId="19" fillId="0" borderId="1" xfId="0" applyNumberFormat="1" applyFont="1" applyBorder="1" applyAlignment="1">
      <alignment horizontal="right" vertical="center"/>
    </xf>
    <xf numFmtId="4" fontId="20" fillId="0" borderId="1" xfId="5" applyNumberFormat="1" applyFont="1" applyFill="1" applyBorder="1" applyAlignment="1">
      <alignment horizontal="right" vertical="center" wrapText="1"/>
    </xf>
    <xf numFmtId="2" fontId="20" fillId="0" borderId="1" xfId="5" applyNumberFormat="1" applyFont="1" applyFill="1" applyBorder="1" applyAlignment="1">
      <alignment horizontal="right" vertical="center" wrapText="1"/>
    </xf>
    <xf numFmtId="0" fontId="0" fillId="0" borderId="1" xfId="0" applyFont="1" applyBorder="1" applyAlignment="1">
      <alignment horizontal="right" vertical="center"/>
    </xf>
    <xf numFmtId="0" fontId="1" fillId="0" borderId="19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11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25" fillId="4" borderId="1" xfId="1" applyFont="1" applyFill="1" applyBorder="1" applyAlignment="1">
      <alignment vertical="center"/>
    </xf>
    <xf numFmtId="0" fontId="18" fillId="4" borderId="1" xfId="0" applyFont="1" applyFill="1" applyBorder="1" applyAlignment="1">
      <alignment vertical="center" wrapText="1"/>
    </xf>
    <xf numFmtId="0" fontId="18" fillId="4" borderId="1" xfId="5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8" fillId="4" borderId="1" xfId="5" applyNumberFormat="1" applyFont="1" applyFill="1" applyBorder="1" applyAlignment="1" applyProtection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vertical="center"/>
    </xf>
    <xf numFmtId="2" fontId="18" fillId="0" borderId="1" xfId="0" applyNumberFormat="1" applyFont="1" applyFill="1" applyBorder="1" applyAlignment="1" applyProtection="1">
      <alignment vertical="center" wrapText="1"/>
    </xf>
    <xf numFmtId="0" fontId="0" fillId="4" borderId="1" xfId="0" applyFont="1" applyFill="1" applyBorder="1" applyAlignment="1">
      <alignment vertical="center"/>
    </xf>
    <xf numFmtId="0" fontId="10" fillId="0" borderId="11" xfId="5" applyFont="1" applyFill="1" applyBorder="1" applyAlignment="1">
      <alignment horizontal="center" vertical="center" wrapText="1"/>
    </xf>
    <xf numFmtId="0" fontId="10" fillId="0" borderId="12" xfId="5" applyFont="1" applyFill="1" applyBorder="1" applyAlignment="1">
      <alignment horizontal="center" vertical="center" wrapText="1"/>
    </xf>
    <xf numFmtId="0" fontId="14" fillId="0" borderId="11" xfId="5" applyNumberFormat="1" applyFont="1" applyFill="1" applyBorder="1" applyAlignment="1" applyProtection="1">
      <alignment horizontal="center" vertical="center" wrapText="1"/>
    </xf>
    <xf numFmtId="0" fontId="14" fillId="0" borderId="12" xfId="5" applyNumberFormat="1" applyFont="1" applyFill="1" applyBorder="1" applyAlignment="1" applyProtection="1">
      <alignment horizontal="center" vertical="center" wrapText="1"/>
    </xf>
    <xf numFmtId="0" fontId="20" fillId="4" borderId="12" xfId="5" applyNumberFormat="1" applyFont="1" applyFill="1" applyBorder="1" applyAlignment="1" applyProtection="1">
      <alignment horizontal="center" vertical="center" wrapText="1"/>
    </xf>
    <xf numFmtId="0" fontId="20" fillId="4" borderId="8" xfId="5" applyNumberFormat="1" applyFont="1" applyFill="1" applyBorder="1" applyAlignment="1" applyProtection="1">
      <alignment horizontal="center" vertical="center" wrapText="1"/>
    </xf>
    <xf numFmtId="0" fontId="18" fillId="4" borderId="12" xfId="5" applyNumberFormat="1" applyFont="1" applyFill="1" applyBorder="1" applyAlignment="1" applyProtection="1">
      <alignment horizontal="center" vertical="center" wrapText="1"/>
    </xf>
    <xf numFmtId="0" fontId="18" fillId="4" borderId="8" xfId="5" applyNumberFormat="1" applyFont="1" applyFill="1" applyBorder="1" applyAlignment="1" applyProtection="1">
      <alignment horizontal="center" vertical="center" wrapText="1"/>
    </xf>
    <xf numFmtId="0" fontId="18" fillId="4" borderId="12" xfId="5" applyFont="1" applyFill="1" applyBorder="1" applyAlignment="1">
      <alignment horizontal="center" vertical="center" wrapText="1"/>
    </xf>
    <xf numFmtId="0" fontId="18" fillId="4" borderId="8" xfId="5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0" fillId="0" borderId="0" xfId="0" applyFont="1" applyAlignment="1"/>
    <xf numFmtId="0" fontId="18" fillId="0" borderId="0" xfId="0" applyFont="1" applyFill="1" applyBorder="1" applyAlignment="1"/>
    <xf numFmtId="2" fontId="18" fillId="0" borderId="11" xfId="0" applyNumberFormat="1" applyFont="1" applyFill="1" applyBorder="1" applyAlignment="1" applyProtection="1">
      <alignment vertical="center" wrapText="1"/>
    </xf>
    <xf numFmtId="2" fontId="18" fillId="0" borderId="12" xfId="0" applyNumberFormat="1" applyFont="1" applyFill="1" applyBorder="1" applyAlignment="1" applyProtection="1">
      <alignment vertical="center" wrapText="1"/>
    </xf>
    <xf numFmtId="2" fontId="18" fillId="0" borderId="8" xfId="0" applyNumberFormat="1" applyFont="1" applyFill="1" applyBorder="1" applyAlignment="1" applyProtection="1">
      <alignment vertical="center" wrapText="1"/>
    </xf>
  </cellXfs>
  <cellStyles count="6">
    <cellStyle name="Cancel" xfId="1"/>
    <cellStyle name="Cancel 2" xfId="2"/>
    <cellStyle name="Millares 2" xfId="4"/>
    <cellStyle name="Normal" xfId="0" builtinId="0"/>
    <cellStyle name="Normal 2" xfId="3"/>
    <cellStyle name="Normal_Requerimiento EPI Polideportivo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Tesis%20Avance%20Final\Tesis\IPER%20PLAN%20(TESIS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PER"/>
      <sheetName val="IDPE"/>
      <sheetName val="Hoja3"/>
      <sheetName val="Hoja1"/>
      <sheetName val="Hoja2"/>
      <sheetName val="Hoja4"/>
      <sheetName val="Hoja5"/>
    </sheetNames>
    <sheetDataSet>
      <sheetData sheetId="0"/>
      <sheetData sheetId="1"/>
      <sheetData sheetId="2"/>
      <sheetData sheetId="3">
        <row r="3">
          <cell r="B3" t="str">
            <v>Espacio Inadecuado de Trabajo</v>
          </cell>
          <cell r="C3" t="str">
            <v>Ergonómico por espacio inadecuado de trabajo</v>
          </cell>
          <cell r="D3" t="str">
            <v>Distensión, Torsión, Fatiga y DORT (disturbios osteo-musculares relacionados al trabajo)</v>
          </cell>
          <cell r="E3">
            <v>1</v>
          </cell>
          <cell r="G3">
            <v>1</v>
          </cell>
        </row>
        <row r="4">
          <cell r="B4" t="str">
            <v>Realizar trabajos con postura inadecuada</v>
          </cell>
          <cell r="C4" t="str">
            <v>Ergonómico por postura inadecuada</v>
          </cell>
          <cell r="D4" t="str">
            <v>Distensión, Torsión, Fatiga y DORT (disturbios osteo-musculares relacionados al trabajo)</v>
          </cell>
          <cell r="E4">
            <v>1</v>
          </cell>
          <cell r="G4">
            <v>1</v>
          </cell>
          <cell r="J4" t="str">
            <v>Capacitacion sobre Ergonomia</v>
          </cell>
        </row>
        <row r="5">
          <cell r="B5" t="str">
            <v>Manipulación de herramientas de limpieza (Escobas, trapeadores, equipo pesado lustradora, otros)</v>
          </cell>
          <cell r="C5" t="str">
            <v>Ergonómico por sobreesfuerzo.</v>
          </cell>
          <cell r="D5" t="str">
            <v>Distensión, Torsión, Fatiga y DORT (disturbios osteo-musculares relacionados al trabajo)</v>
          </cell>
          <cell r="E5">
            <v>1</v>
          </cell>
          <cell r="G5">
            <v>3</v>
          </cell>
          <cell r="H5" t="str">
            <v>Mantener en todo momento el área de trabajo libre de cascotes, clavos y demás objetos punzantes.</v>
          </cell>
          <cell r="I5" t="str">
            <v>Uso de guantes de algodón o punto.</v>
          </cell>
          <cell r="J5" t="str">
            <v>Capacitacion en trabajo seguro.</v>
          </cell>
          <cell r="K5" t="str">
            <v>Art 13.8 NTE G.050 SEGURIDAD DURANTE LA CONSTRUCCION</v>
          </cell>
        </row>
        <row r="6">
          <cell r="B6" t="str">
            <v>Iluminacion deficiente</v>
          </cell>
          <cell r="C6" t="str">
            <v>Ergonómico por condiciones de iluminación inadecuadas</v>
          </cell>
          <cell r="D6" t="str">
            <v>Disminución de la agudeza visual, asteopía, miopía, dolor de cabeza.</v>
          </cell>
          <cell r="E6">
            <v>1</v>
          </cell>
          <cell r="G6">
            <v>1</v>
          </cell>
          <cell r="H6" t="str">
            <v>Complementar con luz artificial cuando sea necesario</v>
          </cell>
          <cell r="J6" t="str">
            <v>Capacitacion en trabajo seguro.</v>
          </cell>
          <cell r="K6" t="str">
            <v>Art 7.8 NTE G.050 SEGURIDAD DURANTE LA CONSTRUCCION</v>
          </cell>
        </row>
        <row r="7">
          <cell r="B7" t="str">
            <v>Manipulación de herramientas (E) : Uso de martillo, sierra, alicates, desarmadores, otros</v>
          </cell>
          <cell r="C7" t="str">
            <v>Ergonómico por sobreesfuerzo.</v>
          </cell>
          <cell r="D7" t="str">
            <v>Distensión, Torsión, Fatiga y DORT (disturbios osteo-musculares relacionados al trabajo)</v>
          </cell>
          <cell r="E7">
            <v>1</v>
          </cell>
          <cell r="G7">
            <v>3</v>
          </cell>
          <cell r="H7" t="str">
            <v>Mantener en todo momento el área de trabajo libre de cascotes, clavos y demás objetos punzantes.</v>
          </cell>
          <cell r="I7" t="str">
            <v>Epp Basico / Guantes de Cuero</v>
          </cell>
          <cell r="J7" t="str">
            <v>Capacitacion en trabajo seguro.</v>
          </cell>
          <cell r="K7" t="str">
            <v>Art 13.8 NTE G.050 SEGURIDAD DURANTE LA CONSTRUCCION</v>
          </cell>
        </row>
        <row r="8">
          <cell r="B8" t="str">
            <v>Manipulación de carga mayor a 25Kg (cargar cajas con expedientes, cargar bidones de agua, otros)</v>
          </cell>
          <cell r="C8" t="str">
            <v>Ergonómico por sobreesfuerzo</v>
          </cell>
          <cell r="D8" t="str">
            <v>Distensión, Torsión, Fatiga y DORT (disturbios osteo-musculares relacionados al trabajo), Lumbalgias, Cuello u hombro tensos</v>
          </cell>
          <cell r="E8">
            <v>1</v>
          </cell>
          <cell r="G8">
            <v>1</v>
          </cell>
          <cell r="H8" t="str">
            <v>Gestionar el tralado de materiales considerando los limites de carga / Utilizar equipos mecanicos u otros elementos que faciliten el traslado de materiales.</v>
          </cell>
          <cell r="J8" t="str">
            <v>Capacitacion sobre Ergonomia</v>
          </cell>
        </row>
        <row r="9">
          <cell r="B9" t="str">
            <v/>
          </cell>
          <cell r="C9" t="str">
            <v/>
          </cell>
          <cell r="D9" t="str">
            <v/>
          </cell>
        </row>
        <row r="10">
          <cell r="B10" t="str">
            <v/>
          </cell>
          <cell r="C10" t="str">
            <v/>
          </cell>
          <cell r="D10" t="str">
            <v/>
          </cell>
        </row>
        <row r="11">
          <cell r="B11" t="str">
            <v/>
          </cell>
          <cell r="C11" t="str">
            <v/>
          </cell>
          <cell r="D11" t="str">
            <v/>
          </cell>
        </row>
        <row r="12">
          <cell r="B12" t="str">
            <v/>
          </cell>
          <cell r="C12" t="str">
            <v/>
          </cell>
          <cell r="D12" t="str">
            <v/>
          </cell>
        </row>
        <row r="13">
          <cell r="B13" t="str">
            <v/>
          </cell>
          <cell r="C13" t="str">
            <v/>
          </cell>
          <cell r="D13" t="str">
            <v/>
          </cell>
        </row>
        <row r="14">
          <cell r="B14" t="str">
            <v/>
          </cell>
          <cell r="C14" t="str">
            <v/>
          </cell>
          <cell r="D14" t="str">
            <v/>
          </cell>
        </row>
        <row r="15">
          <cell r="B15" t="str">
            <v/>
          </cell>
          <cell r="C15" t="str">
            <v/>
          </cell>
          <cell r="D15" t="str">
            <v/>
          </cell>
        </row>
        <row r="16">
          <cell r="B16" t="str">
            <v/>
          </cell>
          <cell r="C16" t="str">
            <v/>
          </cell>
          <cell r="D16" t="str">
            <v/>
          </cell>
        </row>
        <row r="17">
          <cell r="B17" t="str">
            <v/>
          </cell>
          <cell r="C17" t="str">
            <v/>
          </cell>
          <cell r="D17" t="str">
            <v/>
          </cell>
        </row>
        <row r="18">
          <cell r="B18" t="str">
            <v/>
          </cell>
          <cell r="C18" t="str">
            <v/>
          </cell>
          <cell r="D18" t="str">
            <v/>
          </cell>
        </row>
        <row r="19">
          <cell r="B19" t="str">
            <v/>
          </cell>
          <cell r="C19" t="str">
            <v/>
          </cell>
          <cell r="D19" t="str">
            <v/>
          </cell>
        </row>
        <row r="20">
          <cell r="B20" t="str">
            <v/>
          </cell>
          <cell r="C20" t="str">
            <v/>
          </cell>
          <cell r="D20" t="str">
            <v/>
          </cell>
        </row>
        <row r="21">
          <cell r="B21" t="str">
            <v/>
          </cell>
          <cell r="C21" t="str">
            <v/>
          </cell>
          <cell r="D21" t="str">
            <v/>
          </cell>
        </row>
        <row r="22">
          <cell r="B22" t="str">
            <v/>
          </cell>
          <cell r="C22" t="str">
            <v/>
          </cell>
          <cell r="D22" t="str">
            <v/>
          </cell>
        </row>
        <row r="23">
          <cell r="B23" t="str">
            <v/>
          </cell>
          <cell r="C23" t="str">
            <v/>
          </cell>
          <cell r="D23" t="str">
            <v/>
          </cell>
        </row>
        <row r="24">
          <cell r="B24" t="str">
            <v/>
          </cell>
          <cell r="C24" t="str">
            <v/>
          </cell>
          <cell r="D24" t="str">
            <v/>
          </cell>
        </row>
        <row r="25">
          <cell r="B25" t="str">
            <v/>
          </cell>
          <cell r="C25" t="str">
            <v/>
          </cell>
          <cell r="D25" t="str">
            <v/>
          </cell>
        </row>
        <row r="26">
          <cell r="B26" t="str">
            <v/>
          </cell>
          <cell r="C26" t="str">
            <v/>
          </cell>
          <cell r="D26" t="str">
            <v/>
          </cell>
        </row>
        <row r="27">
          <cell r="B27" t="str">
            <v/>
          </cell>
          <cell r="C27" t="str">
            <v/>
          </cell>
          <cell r="D27" t="str">
            <v/>
          </cell>
        </row>
        <row r="28">
          <cell r="B28" t="str">
            <v>Condiciones Climaticas: Personal que labora en puesto exterior</v>
          </cell>
          <cell r="C28" t="str">
            <v>Exposición a bajas / altas temperaturas</v>
          </cell>
          <cell r="D28" t="str">
            <v xml:space="preserve">Molestias en la garganta, faringitis, afecciones respiratorias, somnolencia, dolor de cabeza, problemas cutáneos e irritación de los ojos.
Frío: Quemaduras, Gangrena de Extremidad, Hipotermia , Gripes
Calor: Quemaduras, Insolación, Des-hidratación, fatiga
</v>
          </cell>
          <cell r="E28">
            <v>2</v>
          </cell>
          <cell r="G28">
            <v>3</v>
          </cell>
          <cell r="I28" t="str">
            <v>Chompa, casaca o chaqueton</v>
          </cell>
          <cell r="K28" t="str">
            <v>Art 13.2 NTE G.050 SEGURIDAD  DURANTE LA CONTRCCION</v>
          </cell>
        </row>
        <row r="29">
          <cell r="B29" t="str">
            <v>Exposición a Polvo / material particulado.</v>
          </cell>
          <cell r="C29" t="str">
            <v>Inhalación de material particulado</v>
          </cell>
          <cell r="D29" t="str">
            <v>Alergía, irritación</v>
          </cell>
          <cell r="E29">
            <v>2</v>
          </cell>
          <cell r="G29">
            <v>1</v>
          </cell>
          <cell r="H29" t="str">
            <v>Regular el tiempo de exposición de las personas./reducir el nivel de exposicion</v>
          </cell>
          <cell r="I29" t="str">
            <v>Proteccion Respiratoria / Epp Basico</v>
          </cell>
          <cell r="J29" t="str">
            <v>Capacitar en trabajo seguro</v>
          </cell>
          <cell r="K29" t="str">
            <v>Art 13.5 , Art 13.6  NTE G.050 SEGURIDAD  DURANTE LA CONTRCCION</v>
          </cell>
        </row>
        <row r="30">
          <cell r="B30" t="str">
            <v>Ruido: Ubicación de personal en zona de ruido mayor a 85 db, Manipualción de maquinas con ruido mayor a 85db</v>
          </cell>
          <cell r="C30" t="str">
            <v>Exposición a Ruido mayor a 85 db</v>
          </cell>
          <cell r="D30" t="str">
            <v>Perdida Auditiva Inducida por Ruído, molestia, nerviosismo</v>
          </cell>
          <cell r="E30">
            <v>3</v>
          </cell>
          <cell r="G30">
            <v>1</v>
          </cell>
          <cell r="H30" t="str">
            <v>Controlar el nivel de ruido./Cubrir o resguardar las máquinas/Señalizar el área de trabajo./ Supervisión adecuada./ Delimitar las zonas de izado de tablones, puntales, viguetas, armaduras, etc.</v>
          </cell>
          <cell r="I30" t="str">
            <v>Protectores de oidos según tiempo de permanencia y nivel de sonido / Epp basico</v>
          </cell>
          <cell r="J30" t="str">
            <v>Capacitar en trabajo seguro</v>
          </cell>
          <cell r="K30" t="str">
            <v>Art 13.4 NTE G.050 SEGURIDAD  DURANTE LA CONTRCCION</v>
          </cell>
        </row>
        <row r="31">
          <cell r="B31" t="str">
            <v>Exposicion a Vibracion</v>
          </cell>
          <cell r="C31" t="str">
            <v/>
          </cell>
          <cell r="D31" t="str">
            <v/>
          </cell>
          <cell r="E31">
            <v>2</v>
          </cell>
          <cell r="G31">
            <v>3</v>
          </cell>
          <cell r="H31" t="str">
            <v>Regular el tiempo de exposición de las personas/ Reducir el nivel de exposicion / Controlar el nivel de vibracion.</v>
          </cell>
          <cell r="J31" t="str">
            <v>Capacitar en trabajo seguro</v>
          </cell>
        </row>
        <row r="32">
          <cell r="B32" t="str">
            <v>Área limitada (El número de personas que asisten a un determinado lugar sobre pasa el aforo)</v>
          </cell>
          <cell r="C32" t="str">
            <v>Golpeado contra objetos / equipos</v>
          </cell>
          <cell r="D32" t="str">
            <v>Traumatismo, contusiones</v>
          </cell>
          <cell r="E32">
            <v>2</v>
          </cell>
          <cell r="G32">
            <v>3</v>
          </cell>
        </row>
        <row r="33">
          <cell r="B33" t="str">
            <v>Zanjas, huecos, otros construcción</v>
          </cell>
          <cell r="C33" t="str">
            <v>Caida a diferente nivel</v>
          </cell>
          <cell r="D33" t="str">
            <v>Fractura, Contusiones, laceraciones, muerte</v>
          </cell>
          <cell r="E33">
            <v>3</v>
          </cell>
          <cell r="G33">
            <v>1</v>
          </cell>
          <cell r="H33" t="str">
            <v>Señalización preventiva de Zanjas, protección con barandas / Realizar controles y seguir procedimientos para trabajos en en zanjas</v>
          </cell>
          <cell r="I33" t="str">
            <v>Uso de Epp Basico</v>
          </cell>
          <cell r="J33" t="str">
            <v>Capacitacion espesifica en trabajo de zanjas, huecos, otros.</v>
          </cell>
          <cell r="K33" t="str">
            <v>Art 7.7 NTE G.050 SEGURIDAD  DURANTE LA CONTRCCION</v>
          </cell>
        </row>
        <row r="34">
          <cell r="B34" t="str">
            <v>Ventilación deficiente</v>
          </cell>
          <cell r="C34" t="str">
            <v>Exposición a ventilación deficiente</v>
          </cell>
          <cell r="D34" t="str">
            <v>Molestias en la garganta, faringitis, afecciones respiratorias, somnolencia, dolor de cabeza, problemas cutáneos e irritación de los ojos.</v>
          </cell>
          <cell r="E34">
            <v>1</v>
          </cell>
          <cell r="G34">
            <v>3</v>
          </cell>
          <cell r="H34" t="str">
            <v>Implementar mecanismos de alimentacion y/o ventilacion</v>
          </cell>
        </row>
        <row r="35">
          <cell r="B35" t="str">
            <v>Balones de Gas, Conexiones GLP, otros</v>
          </cell>
          <cell r="C35" t="str">
            <v>Inhalación de sustancias o agentes dañinos</v>
          </cell>
          <cell r="D35" t="str">
            <v>Asfixia, Intoxicación, Irritación, dolor de cabeza, nauseas, desmayos</v>
          </cell>
          <cell r="E35">
            <v>2</v>
          </cell>
          <cell r="G35">
            <v>3</v>
          </cell>
          <cell r="H35" t="str">
            <v>Regular el tiempo de exposición de las personas./reducir el nivel de exposicion</v>
          </cell>
          <cell r="I35" t="str">
            <v>Epp Basico</v>
          </cell>
          <cell r="J35" t="str">
            <v>Capacitar en trabajo seguro</v>
          </cell>
          <cell r="K35" t="str">
            <v>Art 13.5 NTE G.050 SEGURIDAD  DURANTE LA CONTRCCION</v>
          </cell>
        </row>
        <row r="36">
          <cell r="B36" t="str">
            <v xml:space="preserve">Manipulación y almacenamiento de PRODUCTOS QUIMICOS :Envases y producto (pinturas, solventes, pegamentos, otros) </v>
          </cell>
          <cell r="C36" t="str">
            <v>Contacto de ojos / piel  o inhalacion de gases / sustancias / agentes dañinos.</v>
          </cell>
          <cell r="D36" t="str">
            <v>Irritación, Conjuntivitis Química, Quemadura / Dermatitis de contacto, quemaduras, envenenamiento / Asfixia, Intoxicación, Irritación, problemas del aparato respiratorio, dolencias hepáticas, renales y neurológicas.</v>
          </cell>
          <cell r="E36">
            <v>2</v>
          </cell>
          <cell r="G36">
            <v>1</v>
          </cell>
          <cell r="H36" t="str">
            <v>Regular el tiempo de exposición de las personas./Reducir el nivel de exposicion/Medidas para manipulacion y almacenamiento de productos Quimicos.</v>
          </cell>
          <cell r="I36" t="str">
            <v>Protectores visuales / Guantes de Amianto para trabajos con riesgo de quemaduras</v>
          </cell>
          <cell r="J36" t="str">
            <v>Capacitacion espesifica en manipulacion y almacenamiento de materiales quimicos</v>
          </cell>
          <cell r="K36" t="str">
            <v>Art 13.5 / Art 13.8 / Art 19.2  NTE G.050 SEGURIDAD  DURANTE LA CONTRCCION</v>
          </cell>
        </row>
        <row r="37">
          <cell r="B37" t="str">
            <v>Manipulación y almacenamiento de hidrocarburos (Aceites, Grasas, Combustibles, otros) (1)</v>
          </cell>
          <cell r="C37" t="str">
            <v>Contacto de ojos / piel  o inhalacion de gases / sustancias / agentes dañinos.</v>
          </cell>
          <cell r="D37" t="str">
            <v>Irritación, Conjuntivitis Química, Quemadura / Dermatitis de contacto, quemaduras, envenenamiento / Intoxicación, Irritación, dolor de cabeza, nauseas, mareos, desmayos.</v>
          </cell>
          <cell r="E37">
            <v>2</v>
          </cell>
          <cell r="G37">
            <v>2</v>
          </cell>
          <cell r="H37" t="str">
            <v>Regular el tiempo de exposición de las personas./Reducir el nivel de exposicion/Medidas para manipulacion y almacenamiento de productos hidrocarburos.</v>
          </cell>
          <cell r="I37" t="str">
            <v>Protectores visuales / Guantes de Plastico o Neopreno según el requerimiento</v>
          </cell>
          <cell r="J37" t="str">
            <v>Capacitacion espesifica en manipulacion y almacenamiento de hidrocarburos</v>
          </cell>
          <cell r="K37" t="str">
            <v>Art 13.5 / Art 13.8 / Art 19.2  NTE G.050 SEGURIDAD  DURANTE LA CONTRCCION</v>
          </cell>
        </row>
        <row r="38">
          <cell r="B38" t="str">
            <v>Manipulación y almacenamiento de materiales peligrosos (Desengrasantes, Alcohol Isopropilico y metilico, lejia, ambientador, otros)</v>
          </cell>
          <cell r="C38" t="str">
            <v>Contacto de ojos / piel  o inhalacion de gases / sustancias / agentes dañinos.</v>
          </cell>
          <cell r="D38" t="str">
            <v>Irritación, Conjuntivitis Química, Quemadura / Dermatitis de contacto,quemaduras, irritación / Dolor de cabeza, alergías, nauseas, mareos.</v>
          </cell>
          <cell r="E38">
            <v>2</v>
          </cell>
          <cell r="G38">
            <v>2</v>
          </cell>
          <cell r="H38" t="str">
            <v>Regular el tiempo de exposición de las personas./Reducir el nivel de exposicion/Medidas para manipulacion y almacenamiento de Matera</v>
          </cell>
          <cell r="I38" t="str">
            <v>Protectores visuales / Guantes de Plastico o Neopreno según el requerimiento</v>
          </cell>
          <cell r="J38" t="str">
            <v>Capacitacion espesifica en manipulacion y almacenamiento de materiales peligrosos</v>
          </cell>
          <cell r="K38" t="str">
            <v>Art 13.5 / Art 13.8 / Art 19.2  NTE G.050 SEGURIDAD  DURANTE LA CONTRCCION</v>
          </cell>
        </row>
        <row r="39">
          <cell r="B39" t="str">
            <v>Trabajo en contacto con acero</v>
          </cell>
          <cell r="C39" t="str">
            <v>Contacto de ojos / piel  por manipulacion de acero.</v>
          </cell>
          <cell r="D39" t="str">
            <v>Irritación, Ardor ojos / Dermatitis por contacto con Acero</v>
          </cell>
          <cell r="E39">
            <v>3</v>
          </cell>
          <cell r="G39">
            <v>3</v>
          </cell>
          <cell r="H39" t="str">
            <v>Regular el tiempo de exposición de las personas./Capacitar en trabajo seguro./Reducir el nivel de exposicion/Medidas para manipulacion y almacenamiento de materiales peligrosos.</v>
          </cell>
          <cell r="I39" t="str">
            <v>Protectores visuales/ Guantes de Cuero</v>
          </cell>
          <cell r="J39" t="str">
            <v>Capacitacion en trabajo con acero</v>
          </cell>
          <cell r="K39" t="str">
            <v>Art 13.5 / Art 13.8  NTE G.050 SEGURIDAD  DURANTE LA CONTRCCION</v>
          </cell>
        </row>
        <row r="40">
          <cell r="B40" t="str">
            <v>Trabajo en contacto con cemento.</v>
          </cell>
          <cell r="C40" t="str">
            <v>Contacto de ojos / piel  o inhalacion de cemento.</v>
          </cell>
          <cell r="D40" t="str">
            <v>Dermatitis por contacto con cemento</v>
          </cell>
          <cell r="E40">
            <v>3</v>
          </cell>
          <cell r="G40">
            <v>3</v>
          </cell>
          <cell r="H40" t="str">
            <v>Regular el tiempo de exposición de las personas./Reducir el nivel de exposicion/Medidas para manipulacion y almacenamiento de productos hidrocarburos.</v>
          </cell>
          <cell r="I40" t="str">
            <v>Protectores visuales/ Guantes de Cuero</v>
          </cell>
          <cell r="J40" t="str">
            <v>Capacitacion en trabajo con cemento</v>
          </cell>
          <cell r="K40" t="str">
            <v>Art 13.5 / Art 13.8  NTE G.050 SEGURIDAD  DURANTE LA CONTRCCION</v>
          </cell>
        </row>
        <row r="41">
          <cell r="B41" t="str">
            <v>Trabajo en contacto con Agua</v>
          </cell>
          <cell r="C41" t="str">
            <v/>
          </cell>
          <cell r="D41" t="str">
            <v/>
          </cell>
          <cell r="E41">
            <v>2</v>
          </cell>
          <cell r="G41">
            <v>3</v>
          </cell>
          <cell r="H41" t="str">
            <v>Controlar la exposicon al agua / Aislar el agua / Verificar que no haya contacto electrico .</v>
          </cell>
          <cell r="I41" t="str">
            <v>Epp Basico / Botas de goma</v>
          </cell>
          <cell r="J41" t="str">
            <v>Capacitacion en trabajo seguro</v>
          </cell>
        </row>
        <row r="42">
          <cell r="B42" t="str">
            <v>Ambiente de Trabajo: Enrarecimiento del ambiente por presencia de vapores o gases de los productos quimicos</v>
          </cell>
          <cell r="C42" t="str">
            <v>Exposición a ventilación deficiente</v>
          </cell>
          <cell r="D42" t="str">
            <v>Molestias en la garganta, faringitis, afecciones respiratorias, somnolencia, dolor de cabeza, problemas cutáneos e irritación de los ojos.</v>
          </cell>
          <cell r="E42">
            <v>1</v>
          </cell>
          <cell r="G42">
            <v>3</v>
          </cell>
          <cell r="H42" t="str">
            <v>Regular el tiempo de exposición de las personas./Reducir el nivel de exposicion / Monitorear los vapores o gases de los productos quimicos.</v>
          </cell>
          <cell r="I42" t="str">
            <v>Epp basico / Proteccion respiratoria Adecuada.</v>
          </cell>
          <cell r="J42" t="str">
            <v>Capacitacion en trabajo seguro</v>
          </cell>
          <cell r="K42" t="str">
            <v>Art 13.5 / Art 13.8 / Art 19.2  NTE G.050 SEGURIDAD  DURANTE LA CONTRCCION</v>
          </cell>
        </row>
        <row r="43">
          <cell r="B43" t="str">
            <v>Humos de soldadura</v>
          </cell>
          <cell r="C43" t="str">
            <v>Inhalación de sustancias o agentes dañinos</v>
          </cell>
          <cell r="D43" t="str">
            <v>Asfixia, Intoxicación, Irritación, problemas del aparato respiratorio, dolencias hepáticas, renales y neurológicas</v>
          </cell>
          <cell r="E43">
            <v>3</v>
          </cell>
          <cell r="G43">
            <v>3</v>
          </cell>
          <cell r="H43" t="str">
            <v>Regular el tiempo de exposición de las personas/reducir el nivel de exposicion</v>
          </cell>
          <cell r="I43" t="str">
            <v>Epp Basico / Mandil / Escarpines / Pantallas y filtros de soldadura/ Respirador contra humos de soldadura u oxicorte</v>
          </cell>
          <cell r="J43" t="str">
            <v>Capacitacion en trabajo en Caliente</v>
          </cell>
          <cell r="K43" t="str">
            <v>Art 13.5 / Art 13.9  NTE G.050 SEGURIDAD  DURANTE LA CONTRCCION</v>
          </cell>
        </row>
        <row r="44">
          <cell r="B44" t="str">
            <v>Emisión de gases de combustión</v>
          </cell>
          <cell r="C44" t="str">
            <v>Contacto de los ojos  con sustancias o agentes dañinos / Inhalación de gases de combustión</v>
          </cell>
          <cell r="D44" t="str">
            <v>Irritación, Ardor ojos /  Intoxicación, Irritación, dolor de cabeza, nauseas, mareos, desmayos.</v>
          </cell>
          <cell r="E44">
            <v>2</v>
          </cell>
          <cell r="G44">
            <v>3</v>
          </cell>
          <cell r="H44" t="str">
            <v>Controlar la emision de Gases de combustion y asegurar la ventilacion correspondiente.</v>
          </cell>
          <cell r="I44" t="str">
            <v>Epp basico / Proteccion respiratoria Adecuada.</v>
          </cell>
        </row>
        <row r="45">
          <cell r="B45" t="str">
            <v/>
          </cell>
          <cell r="C45" t="str">
            <v/>
          </cell>
          <cell r="D45" t="str">
            <v/>
          </cell>
        </row>
        <row r="46">
          <cell r="B46" t="str">
            <v/>
          </cell>
          <cell r="C46" t="str">
            <v/>
          </cell>
          <cell r="D46" t="str">
            <v/>
          </cell>
        </row>
        <row r="47">
          <cell r="B47" t="str">
            <v/>
          </cell>
          <cell r="C47" t="str">
            <v/>
          </cell>
          <cell r="D47" t="str">
            <v/>
          </cell>
        </row>
        <row r="48">
          <cell r="B48" t="str">
            <v/>
          </cell>
          <cell r="C48" t="str">
            <v/>
          </cell>
          <cell r="D48" t="str">
            <v/>
          </cell>
        </row>
        <row r="49">
          <cell r="B49" t="str">
            <v/>
          </cell>
          <cell r="C49" t="str">
            <v/>
          </cell>
          <cell r="D49" t="str">
            <v/>
          </cell>
        </row>
        <row r="50">
          <cell r="B50" t="str">
            <v/>
          </cell>
          <cell r="C50" t="str">
            <v/>
          </cell>
          <cell r="D50" t="str">
            <v/>
          </cell>
        </row>
        <row r="51">
          <cell r="B51" t="str">
            <v/>
          </cell>
          <cell r="C51" t="str">
            <v/>
          </cell>
          <cell r="D51" t="str">
            <v/>
          </cell>
        </row>
        <row r="52">
          <cell r="B52" t="str">
            <v/>
          </cell>
          <cell r="C52" t="str">
            <v/>
          </cell>
          <cell r="D52" t="str">
            <v/>
          </cell>
        </row>
        <row r="53">
          <cell r="B53" t="str">
            <v>Trabajo en altura (mayor a 1.80 m)</v>
          </cell>
          <cell r="C53" t="str">
            <v xml:space="preserve">Caídas a diferente nivel </v>
          </cell>
          <cell r="D53" t="str">
            <v>Fractura y Contusiones, Muerte</v>
          </cell>
          <cell r="E53">
            <v>3</v>
          </cell>
          <cell r="G53">
            <v>1</v>
          </cell>
          <cell r="H53" t="str">
            <v>Permiso de trabajo en altura / usar un cinturón de seguridad, (cuando un trabajador tenga que realizar su trabajo en alturas superiores a 1.80m y su plataforma de apoyo no disponga de protecciones colectivas), unido a sirga de desplazamiento convenientemente afianzada a puntos sólidos de la  estructura/ Colocar señal de obligación de uso de equipo de protección contra caídas.</v>
          </cell>
          <cell r="I53" t="str">
            <v>Epp Basico / Barbiquejos / Sistema de detencion de caidas ( Arnes de cuerpo entero y linea de enganche)</v>
          </cell>
          <cell r="J53" t="str">
            <v>Capacitacon espcializada de trabajo en altura</v>
          </cell>
          <cell r="K53" t="str">
            <v>Art 13.7 / 20.1 NTE G.050 SEGURIDAD  DURANTE LA CONTRCCION</v>
          </cell>
        </row>
        <row r="54">
          <cell r="B54" t="str">
            <v>Uso de escalera portátil, altura mayor a 1.80</v>
          </cell>
          <cell r="C54" t="str">
            <v>Golpes / Caida a diferente nivel</v>
          </cell>
          <cell r="D54" t="str">
            <v>Fractura, Contusiones, laceraciones, muerte</v>
          </cell>
          <cell r="E54">
            <v>3</v>
          </cell>
          <cell r="G54">
            <v>1</v>
          </cell>
          <cell r="H54" t="str">
            <v>Permiso de trabajo en altura  / evitar la permanencia y circulacion de personas y/o vehiculos debajo del area sobre la cual se efectuan trabajos en altura / Acordonar con cinta de peligro color rojo/ Señalizacion.</v>
          </cell>
          <cell r="J54" t="str">
            <v>Capacitacon espcializada de trabajo en altura</v>
          </cell>
          <cell r="K54" t="str">
            <v>Art 20.1 NTE G.050 SEGURIDAD  DURANTE LA CONTRCCION</v>
          </cell>
        </row>
        <row r="55">
          <cell r="B55" t="str">
            <v>Manipulación de herramientas en altura: Uso de martillo, sierra, alicates, desarmadores, otros</v>
          </cell>
          <cell r="C55" t="str">
            <v>Golpes por caída de objetos almacenados en altura</v>
          </cell>
          <cell r="D55" t="str">
            <v>Contusión, Traumatismo, fractura, muerte</v>
          </cell>
          <cell r="E55">
            <v>3</v>
          </cell>
          <cell r="G55">
            <v>1</v>
          </cell>
          <cell r="H55" t="str">
            <v>Permiso de trabajo en altura / evitar que los trabajadores asciendan o desciendan las escaleras con objetos ocupando sus manos. Los pequeños objetos o herramientas se portarán en los cinturones porta-herramientas o se ascienden posteriormente mediante cinta o lona.</v>
          </cell>
          <cell r="I55" t="str">
            <v>Epp Basico / Cinturon o bolsa de herramientas</v>
          </cell>
          <cell r="J55" t="str">
            <v>Capacitacon espcializada de trabajo en altura</v>
          </cell>
          <cell r="K55" t="str">
            <v>Art 13.7 NTE G.050 SEGURIDAD  DURANTE LA CONTRCCION</v>
          </cell>
        </row>
        <row r="56">
          <cell r="B56" t="str">
            <v>Uso de andamios</v>
          </cell>
          <cell r="C56" t="str">
            <v>Golpes / Caida a diferente nivel</v>
          </cell>
          <cell r="D56" t="str">
            <v>Fractura, Contusiones, laceraciones, muerte</v>
          </cell>
          <cell r="G56">
            <v>1</v>
          </cell>
          <cell r="H56" t="str">
            <v>Verificar que los caballetes esten firmemente asentados / Uso de tablones en base.</v>
          </cell>
          <cell r="I56" t="str">
            <v>Epp Basico / Barbiquejos / Sistema de detencion de caidas ( Arnes de cuerpo entero y linea de enganche)</v>
          </cell>
          <cell r="J56" t="str">
            <v>Capacitacon espcializada de trabajo en altura</v>
          </cell>
          <cell r="K56" t="str">
            <v>Art 21.2 NTE G.050 SEGURIDAD  DURANTE LA CONTRCCION</v>
          </cell>
        </row>
        <row r="57">
          <cell r="B57" t="str">
            <v/>
          </cell>
          <cell r="C57" t="str">
            <v/>
          </cell>
          <cell r="D57" t="str">
            <v/>
          </cell>
        </row>
        <row r="58">
          <cell r="B58" t="str">
            <v/>
          </cell>
          <cell r="C58" t="str">
            <v/>
          </cell>
          <cell r="D58" t="str">
            <v/>
          </cell>
        </row>
        <row r="59">
          <cell r="B59" t="str">
            <v/>
          </cell>
          <cell r="C59" t="str">
            <v/>
          </cell>
          <cell r="D59" t="str">
            <v/>
          </cell>
        </row>
        <row r="60">
          <cell r="B60" t="str">
            <v/>
          </cell>
          <cell r="C60" t="str">
            <v/>
          </cell>
          <cell r="D60" t="str">
            <v/>
          </cell>
        </row>
        <row r="61">
          <cell r="B61" t="str">
            <v/>
          </cell>
          <cell r="C61" t="str">
            <v/>
          </cell>
          <cell r="D61" t="str">
            <v/>
          </cell>
        </row>
        <row r="62">
          <cell r="B62" t="str">
            <v/>
          </cell>
          <cell r="C62" t="str">
            <v/>
          </cell>
          <cell r="D62" t="str">
            <v/>
          </cell>
        </row>
        <row r="63">
          <cell r="B63" t="str">
            <v/>
          </cell>
          <cell r="C63" t="str">
            <v/>
          </cell>
          <cell r="D63" t="str">
            <v/>
          </cell>
        </row>
        <row r="64">
          <cell r="B64" t="str">
            <v/>
          </cell>
          <cell r="C64" t="str">
            <v/>
          </cell>
          <cell r="D64" t="str">
            <v/>
          </cell>
        </row>
        <row r="65">
          <cell r="B65" t="str">
            <v/>
          </cell>
          <cell r="C65" t="str">
            <v/>
          </cell>
          <cell r="D65" t="str">
            <v/>
          </cell>
        </row>
        <row r="66">
          <cell r="B66" t="str">
            <v/>
          </cell>
          <cell r="C66" t="str">
            <v/>
          </cell>
          <cell r="D66" t="str">
            <v/>
          </cell>
        </row>
        <row r="67">
          <cell r="B67" t="str">
            <v/>
          </cell>
          <cell r="C67" t="str">
            <v/>
          </cell>
          <cell r="D67" t="str">
            <v/>
          </cell>
        </row>
        <row r="68">
          <cell r="B68" t="str">
            <v/>
          </cell>
          <cell r="C68" t="str">
            <v/>
          </cell>
          <cell r="D68" t="str">
            <v/>
          </cell>
        </row>
        <row r="69">
          <cell r="B69" t="str">
            <v/>
          </cell>
          <cell r="C69" t="str">
            <v/>
          </cell>
          <cell r="D69" t="str">
            <v/>
          </cell>
        </row>
        <row r="70">
          <cell r="B70" t="str">
            <v/>
          </cell>
          <cell r="C70" t="str">
            <v/>
          </cell>
          <cell r="D70" t="str">
            <v/>
          </cell>
        </row>
        <row r="71">
          <cell r="B71" t="str">
            <v/>
          </cell>
          <cell r="C71" t="str">
            <v/>
          </cell>
          <cell r="D71" t="str">
            <v/>
          </cell>
        </row>
        <row r="72">
          <cell r="B72" t="str">
            <v/>
          </cell>
          <cell r="C72" t="str">
            <v/>
          </cell>
          <cell r="D72" t="str">
            <v/>
          </cell>
        </row>
        <row r="73">
          <cell r="B73" t="str">
            <v/>
          </cell>
          <cell r="C73" t="str">
            <v/>
          </cell>
          <cell r="D73" t="str">
            <v/>
          </cell>
        </row>
        <row r="74">
          <cell r="B74" t="str">
            <v/>
          </cell>
          <cell r="C74" t="str">
            <v/>
          </cell>
          <cell r="D74" t="str">
            <v/>
          </cell>
        </row>
        <row r="75">
          <cell r="B75" t="str">
            <v/>
          </cell>
          <cell r="C75" t="str">
            <v/>
          </cell>
          <cell r="D75" t="str">
            <v/>
          </cell>
        </row>
        <row r="76">
          <cell r="B76" t="str">
            <v/>
          </cell>
          <cell r="C76" t="str">
            <v/>
          </cell>
          <cell r="D76" t="str">
            <v/>
          </cell>
        </row>
        <row r="77">
          <cell r="B77" t="str">
            <v/>
          </cell>
          <cell r="C77" t="str">
            <v/>
          </cell>
          <cell r="D77" t="str">
            <v/>
          </cell>
        </row>
        <row r="78">
          <cell r="B78" t="str">
            <v>Exposición a agentes biológicos (bacterias, virus, hongos y otros provenientes de personas enfermas o de lugares infectados y sucios)</v>
          </cell>
          <cell r="C78" t="str">
            <v xml:space="preserve">Exposición a agentes biológicos </v>
          </cell>
          <cell r="D78" t="str">
            <v>Enfermedades infecciosas o parasitarias.</v>
          </cell>
          <cell r="E78">
            <v>2</v>
          </cell>
          <cell r="G78">
            <v>1</v>
          </cell>
          <cell r="H78" t="str">
            <v>Instalacion  de servicios higienos portatiles o fijos, según la norma vigente/</v>
          </cell>
          <cell r="J78" t="str">
            <v>Capacitacion en Higiene durante la obra.</v>
          </cell>
          <cell r="K78" t="str">
            <v>Art 7.10 NTE G.050 SEGURIDAD DURANTE LA CONSTRUCCION</v>
          </cell>
        </row>
        <row r="79">
          <cell r="B79" t="str">
            <v>Consumo de alimentos en mal estado, o con patogenos</v>
          </cell>
          <cell r="C79" t="str">
            <v>Exposición a agentes biológicos</v>
          </cell>
          <cell r="D79" t="str">
            <v>Enfermedades infecciosas o parasitarias.</v>
          </cell>
          <cell r="E79">
            <v>2</v>
          </cell>
          <cell r="G79">
            <v>1</v>
          </cell>
          <cell r="H79" t="str">
            <v>Instalacion de comedores respetando las condiciones minimas, respetando la normatica vigente.</v>
          </cell>
          <cell r="K79" t="str">
            <v>Art 7.10 NTE G.050 SEGURIDAD DURANTE LA CONSTRUCCION</v>
          </cell>
        </row>
        <row r="80">
          <cell r="B80" t="str">
            <v>Presencia de animales (Mordedura de perros, gatos, otros)</v>
          </cell>
          <cell r="C80" t="str">
            <v>Mordedura de Animales</v>
          </cell>
          <cell r="D80" t="str">
            <v>Enfermedades infecciosas o Contusiones, Lesiones</v>
          </cell>
          <cell r="E80">
            <v>2</v>
          </cell>
          <cell r="G80">
            <v>1</v>
          </cell>
          <cell r="H80" t="str">
            <v>Verificar las consecuencias por posibles mordeduras y/o picaduras de animales / implementar los insumos medicos requeridos.</v>
          </cell>
        </row>
        <row r="81">
          <cell r="B81" t="str">
            <v>Manipulación de Residuos Solidos</v>
          </cell>
          <cell r="C81" t="str">
            <v>Exposición a agentes biológicos</v>
          </cell>
          <cell r="D81" t="str">
            <v>Molestias en la garganta, faringitis, afecciones respiratorias, somnolencia, dolor de cabeza, problemas cutáneos e irritación de los ojos.</v>
          </cell>
          <cell r="E81">
            <v>2</v>
          </cell>
          <cell r="G81">
            <v>1</v>
          </cell>
          <cell r="H81" t="str">
            <v>Colocacion temporal  en area acordonada y señalizada o en reipiente adecuado debidamente rotulado. / Segregar los residuos PELIGROSOS de los NO PELIGROSOS</v>
          </cell>
          <cell r="K81" t="str">
            <v>Art 16 NTE G.050 SEGURIDAD DURANTE LA CONSTRUCCION / NTP 400.050 " Manejo de residuos de la acticidad de la construccion "</v>
          </cell>
        </row>
        <row r="82">
          <cell r="B82" t="str">
            <v/>
          </cell>
          <cell r="C82" t="str">
            <v/>
          </cell>
          <cell r="D82" t="str">
            <v/>
          </cell>
          <cell r="E82">
            <v>2</v>
          </cell>
          <cell r="G82">
            <v>1</v>
          </cell>
        </row>
        <row r="83">
          <cell r="B83" t="str">
            <v/>
          </cell>
          <cell r="C83" t="str">
            <v/>
          </cell>
          <cell r="D83" t="str">
            <v/>
          </cell>
          <cell r="E83">
            <v>2</v>
          </cell>
          <cell r="G83">
            <v>1</v>
          </cell>
        </row>
        <row r="84">
          <cell r="B84" t="str">
            <v/>
          </cell>
          <cell r="C84" t="str">
            <v/>
          </cell>
          <cell r="D84" t="str">
            <v/>
          </cell>
          <cell r="E84">
            <v>2</v>
          </cell>
          <cell r="G84">
            <v>1</v>
          </cell>
        </row>
        <row r="85">
          <cell r="B85" t="str">
            <v/>
          </cell>
          <cell r="C85" t="str">
            <v/>
          </cell>
          <cell r="D85" t="str">
            <v/>
          </cell>
          <cell r="E85">
            <v>2</v>
          </cell>
          <cell r="G85">
            <v>1</v>
          </cell>
        </row>
        <row r="86">
          <cell r="B86" t="str">
            <v/>
          </cell>
          <cell r="C86" t="str">
            <v/>
          </cell>
          <cell r="D86" t="str">
            <v/>
          </cell>
        </row>
        <row r="87">
          <cell r="B87" t="str">
            <v/>
          </cell>
          <cell r="C87" t="str">
            <v/>
          </cell>
          <cell r="D87" t="str">
            <v/>
          </cell>
        </row>
        <row r="88">
          <cell r="B88" t="str">
            <v/>
          </cell>
          <cell r="C88" t="str">
            <v/>
          </cell>
          <cell r="D88" t="str">
            <v/>
          </cell>
        </row>
        <row r="89">
          <cell r="B89" t="str">
            <v/>
          </cell>
          <cell r="C89" t="str">
            <v/>
          </cell>
          <cell r="D89" t="str">
            <v/>
          </cell>
        </row>
        <row r="90">
          <cell r="B90" t="str">
            <v/>
          </cell>
          <cell r="C90" t="str">
            <v/>
          </cell>
          <cell r="D90" t="str">
            <v/>
          </cell>
        </row>
        <row r="91">
          <cell r="B91" t="str">
            <v/>
          </cell>
          <cell r="C91" t="str">
            <v/>
          </cell>
          <cell r="D91" t="str">
            <v/>
          </cell>
        </row>
        <row r="92">
          <cell r="B92" t="str">
            <v/>
          </cell>
          <cell r="C92" t="str">
            <v/>
          </cell>
          <cell r="D92" t="str">
            <v/>
          </cell>
        </row>
        <row r="93">
          <cell r="B93" t="str">
            <v/>
          </cell>
          <cell r="C93" t="str">
            <v/>
          </cell>
          <cell r="D93" t="str">
            <v/>
          </cell>
        </row>
        <row r="94">
          <cell r="B94" t="str">
            <v/>
          </cell>
          <cell r="C94" t="str">
            <v/>
          </cell>
          <cell r="D94" t="str">
            <v/>
          </cell>
        </row>
        <row r="95">
          <cell r="B95" t="str">
            <v/>
          </cell>
          <cell r="C95" t="str">
            <v/>
          </cell>
          <cell r="D95" t="str">
            <v/>
          </cell>
        </row>
        <row r="96">
          <cell r="B96" t="str">
            <v/>
          </cell>
          <cell r="C96" t="str">
            <v/>
          </cell>
          <cell r="D96" t="str">
            <v/>
          </cell>
        </row>
        <row r="97">
          <cell r="B97" t="str">
            <v/>
          </cell>
          <cell r="C97" t="str">
            <v/>
          </cell>
          <cell r="D97" t="str">
            <v/>
          </cell>
        </row>
        <row r="98">
          <cell r="B98" t="str">
            <v/>
          </cell>
          <cell r="C98" t="str">
            <v/>
          </cell>
          <cell r="D98" t="str">
            <v/>
          </cell>
        </row>
        <row r="99">
          <cell r="B99" t="str">
            <v/>
          </cell>
          <cell r="C99" t="str">
            <v/>
          </cell>
          <cell r="D99" t="str">
            <v/>
          </cell>
        </row>
        <row r="100">
          <cell r="B100" t="str">
            <v/>
          </cell>
          <cell r="C100" t="str">
            <v/>
          </cell>
          <cell r="D100" t="str">
            <v/>
          </cell>
        </row>
        <row r="101">
          <cell r="B101" t="str">
            <v/>
          </cell>
          <cell r="C101" t="str">
            <v/>
          </cell>
          <cell r="D101" t="str">
            <v/>
          </cell>
        </row>
        <row r="102">
          <cell r="B102" t="str">
            <v/>
          </cell>
          <cell r="C102" t="str">
            <v/>
          </cell>
          <cell r="D102" t="str">
            <v/>
          </cell>
        </row>
        <row r="103">
          <cell r="B103" t="str">
            <v>Gases (Conexiones de GLP, Gas natural, Balones de gas, oxigeno, otros)</v>
          </cell>
          <cell r="C103" t="str">
            <v>Explosión / Incendio</v>
          </cell>
          <cell r="D103" t="str">
            <v>Quemaduras, Traumatismos, Contusiones, Asfixia, Muerte</v>
          </cell>
          <cell r="E103">
            <v>3</v>
          </cell>
          <cell r="G103">
            <v>3</v>
          </cell>
          <cell r="H103" t="str">
            <v>Instalar equipos de extincion/ Revicion periodica de los equipos extintores / Numero de bomberos/ Señalizacion adecuada (NO FUMAR, NO HACER FUEGO)</v>
          </cell>
          <cell r="J103" t="str">
            <v>Capacitacion en prevencion y extincion de los incendios</v>
          </cell>
          <cell r="K103" t="str">
            <v>Art 7.11 NTE G.050 SEGURIDAD DURANTE LA CONSTRUCCION/ NTP 350.043 (INDECOPI): Parte 1 y Parte 2</v>
          </cell>
        </row>
        <row r="104">
          <cell r="B104" t="str">
            <v>Trabajo con Explosivos</v>
          </cell>
          <cell r="C104" t="str">
            <v>Explosíon</v>
          </cell>
          <cell r="D104" t="str">
            <v>Quemaduras, Muerte</v>
          </cell>
          <cell r="E104">
            <v>3</v>
          </cell>
          <cell r="G104">
            <v>3</v>
          </cell>
          <cell r="H104" t="str">
            <v>Las voladuras se realizaran al final de la jornada y seran debidamente señalizadas / Contar con un Polvorin que cumpla on lo requerido por DISCAMEC.</v>
          </cell>
          <cell r="I104" t="str">
            <v>Epp basico</v>
          </cell>
          <cell r="J104" t="str">
            <v>Capacitacion especializada en trabajo con explosivos.</v>
          </cell>
          <cell r="K104" t="str">
            <v>Art 25.2.3 NTE G.050 SEGURIDAD DURANTE LA CONSTRUCCION</v>
          </cell>
        </row>
        <row r="105">
          <cell r="B105" t="str">
            <v>Manipulación y almacenamiento de hidrocarburos (Aceites, Grasas, Combustibles, otros)</v>
          </cell>
          <cell r="C105" t="str">
            <v>Incendio</v>
          </cell>
          <cell r="D105" t="str">
            <v>Quemaduras, Asfixia, Muerte</v>
          </cell>
          <cell r="E105">
            <v>3</v>
          </cell>
          <cell r="G105">
            <v>3</v>
          </cell>
          <cell r="H105" t="str">
            <v>Instalar equipos de extincion/ Revicion periodica de los equipos extintores / Numero de bomberos/ Señalizacion adecuada (NO FUMAR, NO HACER FUEGO)</v>
          </cell>
          <cell r="J105" t="str">
            <v>Capacitacion en prevencion y extincion de los incendios</v>
          </cell>
          <cell r="K105" t="str">
            <v>Art 7.11 NTE G.050 SEGURIDAD DURANTE LA CONSTRUCCION/ NTP 350.043 (INDECOPI): Parte 1 y Parte 2</v>
          </cell>
        </row>
        <row r="106">
          <cell r="B106" t="str">
            <v>Colocar agua u otros líquidos cerca de artefactos eléctricos</v>
          </cell>
          <cell r="C106" t="str">
            <v>Explosión por contacto electrico con agua u otros líquidos</v>
          </cell>
          <cell r="D106" t="str">
            <v>Cortes, Contusiones, Fractura</v>
          </cell>
          <cell r="E106">
            <v>2</v>
          </cell>
          <cell r="G106">
            <v>2</v>
          </cell>
          <cell r="H106" t="str">
            <v>Instalar equipos de extincion/ Revicion periodica de los equipos extintores / Numero de bomberos/ Señalizacion adecuada (NO FUMAR, NO HACER FUEGO)</v>
          </cell>
          <cell r="J106" t="str">
            <v>Capacitacion en prevencion y extincion de los incendios</v>
          </cell>
          <cell r="K106" t="str">
            <v>Art 7.11 NTE G.050 SEGURIDAD DURANTE LA CONSTRUCCION/ NTP 350.043 (INDECOPI): Parte 1 y Parte 2</v>
          </cell>
        </row>
        <row r="107">
          <cell r="B107" t="str">
            <v>Equipo operando</v>
          </cell>
          <cell r="C107" t="str">
            <v>Corto Circuito, Incendio</v>
          </cell>
          <cell r="D107" t="str">
            <v>Quemaduras, Asfixia, Muerte</v>
          </cell>
          <cell r="E107">
            <v>3</v>
          </cell>
          <cell r="G107">
            <v>2</v>
          </cell>
          <cell r="H107" t="str">
            <v>Instalar equipos de extincion en todo equipo pesado/ Revicion periodica de los equipos extintores / Numero de bomberos.</v>
          </cell>
          <cell r="J107" t="str">
            <v>Capacitacion en prevencion y extincion de los incendios</v>
          </cell>
          <cell r="K107" t="str">
            <v>Art 7.11 NTE G.050 SEGURIDAD DURANTE LA CONSTRUCCION/ NTP 350.043 (INDECOPI): Parte 1 y Parte 3</v>
          </cell>
        </row>
        <row r="108">
          <cell r="B108" t="str">
            <v>MATERIAL INFLAMABLE: Papeles, revistas y útiles de escritorio, muebles, alfombras, otros</v>
          </cell>
          <cell r="C108" t="str">
            <v>Incendio</v>
          </cell>
          <cell r="D108" t="str">
            <v>Quemaduras, Asfixia, Muerte</v>
          </cell>
          <cell r="E108">
            <v>3</v>
          </cell>
          <cell r="G108">
            <v>3</v>
          </cell>
          <cell r="H108" t="str">
            <v>Instalar equipos de extincion/ Revicion periodica de los equipos extintores / Numero de bomberos/ Señalizacion adecuada (NO FUMAR, NO HACER FUEGO)</v>
          </cell>
          <cell r="J108" t="str">
            <v>Capacitacion en prevencion y extincion de los incendios</v>
          </cell>
          <cell r="K108" t="str">
            <v>Art 7.11 NTE G.050 SEGURIDAD DURANTE LA CONSTRUCCION/ NTP 350.043 (INDECOPI): Parte 1 y Parte 2</v>
          </cell>
        </row>
        <row r="109">
          <cell r="B109" t="str">
            <v>Chispas por la manipulación de equipos (Maquina de soldar electrica, cortadora circular,  esmeril, otros)</v>
          </cell>
          <cell r="C109" t="str">
            <v>Incendio</v>
          </cell>
          <cell r="D109" t="str">
            <v>Quemaduras, Asfixia, Muerte</v>
          </cell>
          <cell r="E109">
            <v>3</v>
          </cell>
          <cell r="G109">
            <v>3</v>
          </cell>
          <cell r="H109" t="str">
            <v>Instalar equipos de extincion/ Revicion periodica de los equipos extintores / Numero de bomberos/ Señalizacion adecuada (NO FUMAR, NO HACER FUEGO)</v>
          </cell>
          <cell r="J109" t="str">
            <v>Capacitacion en prevencion y extincion de los incendios</v>
          </cell>
          <cell r="K109" t="str">
            <v>Art 7.11 NTE G.050 SEGURIDAD DURANTE LA CONSTRUCCION/ NTP 350.043 (INDECOPI): Parte 1 y Parte 2</v>
          </cell>
        </row>
        <row r="110">
          <cell r="B110" t="str">
            <v>Vapores o gases inflamables</v>
          </cell>
          <cell r="C110" t="str">
            <v>Explosión / Incendio</v>
          </cell>
          <cell r="D110" t="str">
            <v>Quemaduras, Traumatismos, Contusiones, Asfixia, Muerte</v>
          </cell>
          <cell r="E110">
            <v>3</v>
          </cell>
          <cell r="G110">
            <v>3</v>
          </cell>
          <cell r="H110" t="str">
            <v>Instalar equipos de extincion/ Revicion periodica de los equipos extintores / Numero de bomberos/ Señalizacion adecuada (NO FUMAR, NO HACER FUEGO)</v>
          </cell>
          <cell r="J110" t="str">
            <v>Capacitacion en prevencion y extincion de los incendios</v>
          </cell>
          <cell r="K110" t="str">
            <v>Art 7.11 NTE G.050 SEGURIDAD DURANTE LA CONSTRUCCION/ NTP 350.043 (INDECOPI): Parte 1 y Parte 2</v>
          </cell>
        </row>
        <row r="111">
          <cell r="B111" t="str">
            <v>Material inflamable almacenado como pinturas, solventes, otros</v>
          </cell>
          <cell r="C111" t="str">
            <v>Incendio</v>
          </cell>
          <cell r="D111" t="str">
            <v>Quemaduras, Asfixia, Muerte</v>
          </cell>
          <cell r="E111">
            <v>3</v>
          </cell>
          <cell r="G111">
            <v>3</v>
          </cell>
          <cell r="H111" t="str">
            <v>Instalar equipos de extincion/ Revicion periodica de los equipos extintores / Numero de bomberos/ Señalizacion adecuada (NO FUMAR, NO HACER FUEGO)</v>
          </cell>
          <cell r="J111" t="str">
            <v>Capacitacion en prevencion y extincion de los incendios</v>
          </cell>
          <cell r="K111" t="str">
            <v>Art 7.11 / Art 19. NTE G.050 SEGURIDAD DURANTE LA CONSTRUCCION/ NTP 350.043 (INDECOPI): Parte 1 y Parte 2</v>
          </cell>
        </row>
        <row r="112">
          <cell r="B112" t="str">
            <v/>
          </cell>
          <cell r="C112" t="str">
            <v/>
          </cell>
          <cell r="D112" t="str">
            <v/>
          </cell>
        </row>
        <row r="113">
          <cell r="B113" t="str">
            <v/>
          </cell>
          <cell r="C113" t="str">
            <v/>
          </cell>
          <cell r="D113" t="str">
            <v/>
          </cell>
        </row>
        <row r="114">
          <cell r="B114" t="str">
            <v/>
          </cell>
          <cell r="C114" t="str">
            <v/>
          </cell>
          <cell r="D114" t="str">
            <v/>
          </cell>
        </row>
        <row r="115">
          <cell r="B115" t="str">
            <v/>
          </cell>
          <cell r="C115" t="str">
            <v/>
          </cell>
          <cell r="D115" t="str">
            <v/>
          </cell>
        </row>
        <row r="116">
          <cell r="B116" t="str">
            <v/>
          </cell>
          <cell r="C116" t="str">
            <v/>
          </cell>
          <cell r="D116" t="str">
            <v/>
          </cell>
        </row>
        <row r="117">
          <cell r="B117" t="str">
            <v/>
          </cell>
          <cell r="C117" t="str">
            <v/>
          </cell>
          <cell r="D117" t="str">
            <v/>
          </cell>
        </row>
        <row r="118">
          <cell r="B118" t="str">
            <v/>
          </cell>
          <cell r="C118" t="str">
            <v/>
          </cell>
          <cell r="D118" t="str">
            <v/>
          </cell>
        </row>
        <row r="119">
          <cell r="B119" t="str">
            <v/>
          </cell>
          <cell r="C119" t="str">
            <v/>
          </cell>
          <cell r="D119" t="str">
            <v/>
          </cell>
        </row>
        <row r="120">
          <cell r="B120" t="str">
            <v/>
          </cell>
          <cell r="C120" t="str">
            <v/>
          </cell>
          <cell r="D120" t="str">
            <v/>
          </cell>
        </row>
        <row r="121">
          <cell r="B121" t="str">
            <v/>
          </cell>
          <cell r="C121" t="str">
            <v/>
          </cell>
          <cell r="D121" t="str">
            <v/>
          </cell>
        </row>
        <row r="122">
          <cell r="B122" t="str">
            <v/>
          </cell>
          <cell r="C122" t="str">
            <v/>
          </cell>
          <cell r="D122" t="str">
            <v/>
          </cell>
        </row>
        <row r="123">
          <cell r="B123" t="str">
            <v/>
          </cell>
          <cell r="C123" t="str">
            <v/>
          </cell>
          <cell r="D123" t="str">
            <v/>
          </cell>
        </row>
        <row r="124">
          <cell r="B124" t="str">
            <v/>
          </cell>
          <cell r="C124" t="str">
            <v/>
          </cell>
          <cell r="D124" t="str">
            <v/>
          </cell>
        </row>
        <row r="125">
          <cell r="B125" t="str">
            <v/>
          </cell>
          <cell r="C125" t="str">
            <v/>
          </cell>
          <cell r="D125" t="str">
            <v/>
          </cell>
        </row>
        <row r="126">
          <cell r="B126" t="str">
            <v/>
          </cell>
          <cell r="C126" t="str">
            <v/>
          </cell>
          <cell r="D126" t="str">
            <v/>
          </cell>
        </row>
        <row r="127">
          <cell r="B127" t="str">
            <v/>
          </cell>
          <cell r="C127" t="str">
            <v/>
          </cell>
          <cell r="D127" t="str">
            <v/>
          </cell>
        </row>
        <row r="128">
          <cell r="B128" t="str">
            <v>Derrumbes y deslizamientos</v>
          </cell>
          <cell r="C128" t="str">
            <v>Atrapamiento, aprisionamiento .</v>
          </cell>
          <cell r="D128" t="str">
            <v>Fractura, Contusiones, laceraciones, muerte.</v>
          </cell>
          <cell r="E128">
            <v>3</v>
          </cell>
          <cell r="G128">
            <v>2</v>
          </cell>
          <cell r="H128" t="str">
            <v>Verificar de forma constante el angulo natutal del terreno/ de ser el el caso colocar entibaciones / medidas preventivas en caso de lluvias.</v>
          </cell>
          <cell r="J128" t="str">
            <v>Capacitacion en trabajo seguro.</v>
          </cell>
        </row>
        <row r="129">
          <cell r="B129" t="str">
            <v>Espacio reducido, dimensiones dificultan tránsito</v>
          </cell>
          <cell r="C129" t="str">
            <v>Golpe / Caida al mismo nivel</v>
          </cell>
          <cell r="D129" t="str">
            <v>Fractura, Contusiones, laceraciones</v>
          </cell>
          <cell r="E129">
            <v>2</v>
          </cell>
          <cell r="G129">
            <v>1</v>
          </cell>
          <cell r="H129" t="str">
            <v>Uso de señalizacion e implementacion de vias alternas.</v>
          </cell>
          <cell r="I129" t="str">
            <v>Epp Basico</v>
          </cell>
          <cell r="J129" t="str">
            <v>Capacitacion en trabajo seguro.</v>
          </cell>
          <cell r="K129" t="str">
            <v>Art 7.6 NTE G.050 SEGURIDAD DURANTE LA CONSTRUCCION</v>
          </cell>
        </row>
        <row r="130">
          <cell r="B130" t="str">
            <v>Mobiliario e instalaciones en condiciones inadecuadas (Andamio no anclado, luminarias se encuentran fijadas de manera deficiente y sin protección, otros)</v>
          </cell>
          <cell r="C130" t="str">
            <v>Golpes por caída de objetos de altura</v>
          </cell>
          <cell r="D130" t="str">
            <v>Traumatismo, contusiones</v>
          </cell>
          <cell r="E130">
            <v>2</v>
          </cell>
          <cell r="G130">
            <v>2</v>
          </cell>
          <cell r="H130" t="str">
            <v>Supervicion constante de las condiciones de las instalaciones en la obra.</v>
          </cell>
        </row>
        <row r="131">
          <cell r="B131" t="str">
            <v>Materiales punzocortantes: ventana de vidrio, tijeras, residuos de vidrio, metales,cuchillos  etc</v>
          </cell>
          <cell r="C131" t="str">
            <v>Cortado por superficies punzo cortantes</v>
          </cell>
          <cell r="D131" t="str">
            <v>Cortes, Excoriaciones, Amputaciones</v>
          </cell>
          <cell r="E131">
            <v>3</v>
          </cell>
          <cell r="G131">
            <v>2</v>
          </cell>
          <cell r="H131" t="str">
            <v>Mantener en todo momento el área de trabajo libre de cascotes, clavos y demás objetos punzantes.</v>
          </cell>
          <cell r="I131" t="str">
            <v>Epp Basico</v>
          </cell>
          <cell r="J131" t="str">
            <v>Capacitacion en trabajo seguro / Orden y limpieza.</v>
          </cell>
          <cell r="K131" t="str">
            <v>Art 15 NTE G.050 SEGURIDAD DURANTE LA CONSTRUCCION</v>
          </cell>
        </row>
        <row r="132">
          <cell r="B132" t="str">
            <v>Manipulación de herramientas (M) Uso de martillo, sierra, alicates, desarmadores, otros</v>
          </cell>
          <cell r="C132" t="str">
            <v>Cortado por superficies punzo cortantes</v>
          </cell>
          <cell r="D132" t="str">
            <v>Cortes, Excoriaciones, Amputaciones</v>
          </cell>
          <cell r="E132">
            <v>3</v>
          </cell>
          <cell r="G132">
            <v>3</v>
          </cell>
          <cell r="H132" t="str">
            <v>Verificar que las maquinas  manuales  y equipos portatiles posean guardas de seguridad./ almacenar las herramientas en lugar adecuado a fin de pereservar su buen estado.</v>
          </cell>
          <cell r="I132" t="str">
            <v>Epp Basico</v>
          </cell>
          <cell r="J132" t="str">
            <v>Capacitacion en trabajo seguro.</v>
          </cell>
        </row>
        <row r="133">
          <cell r="B133" t="str">
            <v>Equipo en movimiento</v>
          </cell>
          <cell r="C133" t="str">
            <v>Atrapamiento por pieza en movimiento</v>
          </cell>
          <cell r="D133" t="str">
            <v>Fractura, Contusiones, Lesiones</v>
          </cell>
          <cell r="E133">
            <v>3</v>
          </cell>
          <cell r="G133">
            <v>2</v>
          </cell>
          <cell r="H133" t="str">
            <v>Circular a velocidad lenta en terrenos desiguales./Señalizar los accesos y recorrido de los vehículos en el interior de la obra para evitar las interferencias / Verificiar luces estrogoscopiicas y alamarma de retoceso.</v>
          </cell>
          <cell r="I133" t="str">
            <v>Chalecos con sintas de material reflectivo</v>
          </cell>
          <cell r="J133" t="str">
            <v>Capacitacion en trabajo seguro.</v>
          </cell>
        </row>
        <row r="134">
          <cell r="B134" t="str">
            <v>Manipulación de maquina de cerrajeria</v>
          </cell>
          <cell r="C134" t="str">
            <v>Contacto con partículas en proyección</v>
          </cell>
          <cell r="D134" t="str">
            <v>Contusiones / Irritación, Quemadura, laceración en los ojos.</v>
          </cell>
          <cell r="E134">
            <v>3</v>
          </cell>
          <cell r="G134">
            <v>2</v>
          </cell>
          <cell r="H134" t="str">
            <v>Verificar que las maquinas  manuales  y equipos portatiles posean guardas de seguridad./ almacenar las maquinas en lugar adecuado a fin de pereservar su buen estado, deben ser guardadas bajo llave./ Verificar que la maquina este exenta de grasa./ Los discos para para corte no deben presentar rajaduras o roturas en su superficie.</v>
          </cell>
          <cell r="I134" t="str">
            <v>Epp Basico</v>
          </cell>
          <cell r="J134" t="str">
            <v>Capacitacion especifica de trabajo de cerrajeria.</v>
          </cell>
        </row>
        <row r="135">
          <cell r="B135" t="str">
            <v>Objetos / equipos en zona de transito (cableados, cajas, otros)</v>
          </cell>
          <cell r="C135" t="str">
            <v>Caída al mismo nivel</v>
          </cell>
          <cell r="D135" t="str">
            <v>Excoriaciones, Abrasiones (Lesiones Superficial), Fracturas y Contusiones</v>
          </cell>
          <cell r="E135">
            <v>2</v>
          </cell>
          <cell r="G135">
            <v>1</v>
          </cell>
          <cell r="H135" t="str">
            <v>Mantener en todo momento el área de trabajo libre / Controlar el orden y limpieza de la obra.</v>
          </cell>
          <cell r="J135" t="str">
            <v>Capacitacion en trabajo seguro / Orden y limpieza.</v>
          </cell>
          <cell r="K135" t="str">
            <v>Art 15 NTE G.050 SEGURIDAD DURANTE LA CONSTRUCCION</v>
          </cell>
        </row>
        <row r="136">
          <cell r="B136" t="str">
            <v>Equipo en operación, trabajando</v>
          </cell>
          <cell r="C136" t="str">
            <v>Contacto con superficies calientes</v>
          </cell>
          <cell r="D136" t="str">
            <v>Quemaduras</v>
          </cell>
          <cell r="E136">
            <v>3</v>
          </cell>
          <cell r="G136">
            <v>2</v>
          </cell>
          <cell r="H136" t="str">
            <v>Señalizar el área de trabajo./ Supervisión adecuada.</v>
          </cell>
          <cell r="I136" t="str">
            <v>Epp Basico</v>
          </cell>
          <cell r="J136" t="str">
            <v>Capacitacion en trabajo seguro.</v>
          </cell>
        </row>
        <row r="137">
          <cell r="B137" t="str">
            <v>Espacio confinado</v>
          </cell>
          <cell r="C137" t="str">
            <v>Falta de aire, inhalación de sustancias toxicas</v>
          </cell>
          <cell r="D137" t="str">
            <v>Ahogamiento, muerte, intoxicación, envenenamiento</v>
          </cell>
          <cell r="E137">
            <v>3</v>
          </cell>
          <cell r="G137">
            <v>3</v>
          </cell>
          <cell r="H137" t="str">
            <v>Permiso de Emtrada a Espacio Condinado/ Verificacion de los niveles de Oxigeno, Contaminantes tóxicos, gases o vapores inflamables y polvos combustibles</v>
          </cell>
          <cell r="I137" t="str">
            <v>Epp Basico / Arnes de seguridad y Lnea de vida.</v>
          </cell>
          <cell r="J137" t="str">
            <v>Capacitacion especializada de trabajo en espacio confinado.</v>
          </cell>
          <cell r="K137" t="str">
            <v>Art 18 NTE G.050 SEGURIDAD DURANTE LA CONSTRUCCION</v>
          </cell>
        </row>
        <row r="138">
          <cell r="B138" t="str">
            <v>Falta de orden y limpieza (puertas de los tableros y estantes abiertos, otros)</v>
          </cell>
          <cell r="C138" t="str">
            <v>Golpes contra objetos / equipos</v>
          </cell>
          <cell r="D138" t="str">
            <v>Traumatismo, contusiones</v>
          </cell>
          <cell r="E138">
            <v>2</v>
          </cell>
          <cell r="G138">
            <v>1</v>
          </cell>
          <cell r="H138" t="str">
            <v>Instruir en la importancia del orden y limpieza del área de trabajo permanentemente./Formar cuadrilla de limpieza./Habilitar lugares de acopio para determinados materiales y depósitos (cilindros/contenedores) para desperdicios./Verificar el orden y la limpieza del área.</v>
          </cell>
          <cell r="J138" t="str">
            <v>Capacitacion en trabajo seguro / Orden y limpieza.</v>
          </cell>
          <cell r="K138" t="str">
            <v>Art 15 NTE G.050 SEGURIDAD DURANTE LA CONSTRUCCION</v>
          </cell>
        </row>
        <row r="139">
          <cell r="B139" t="str">
            <v>Superficie Resbaladiza, Irregular, desnivelado (piso mojado, piso encerado, alfombras en mal estado, pisos en mal estado, otros)</v>
          </cell>
          <cell r="C139" t="str">
            <v>Caída al mismo nivel</v>
          </cell>
          <cell r="D139" t="str">
            <v>Excoriaciones, Abrasiones (Lesiones Superficial), Fracturas y Contusiones</v>
          </cell>
          <cell r="E139">
            <v>2</v>
          </cell>
          <cell r="G139">
            <v>1</v>
          </cell>
          <cell r="H139" t="str">
            <v>Señalizar el área de trabajo./ Supervisión adecuada.</v>
          </cell>
          <cell r="J139" t="str">
            <v>Capacitacion en trabajo seguro.</v>
          </cell>
        </row>
        <row r="140">
          <cell r="B140" t="str">
            <v>Conexiones electricas inadecuadas (cables sueltos, rotos, otros) y sobrecarga de las conexiones</v>
          </cell>
          <cell r="C140" t="str">
            <v>Contacto con electricidad / Corto Circuito, Incendio.</v>
          </cell>
          <cell r="D140" t="str">
            <v>Shock eléctrico, paro cardio-respiratorio, Quemaduras I, II, III, muerte / Quemaduras, Asfixia, Muerte</v>
          </cell>
          <cell r="E140">
            <v>3</v>
          </cell>
          <cell r="G140">
            <v>3</v>
          </cell>
          <cell r="H140" t="str">
            <v>Proveer de un mantenimiento a las instalaciones eléctricas / Instalar equipos y alambrados eléctricos de tal manera que las partes vivas se encuentren resguardadas o aisladas./ Asegurar que todos los equipos estén conectados a tierra./ Desenergizar los equipos durante las reparaciones y mantenimiento.</v>
          </cell>
          <cell r="I140" t="str">
            <v>Epp Basico</v>
          </cell>
          <cell r="J140" t="str">
            <v>Capacitacion en trabajo seguro.</v>
          </cell>
          <cell r="K140" t="str">
            <v>Art 7.3 NTE G.050 SEGURIDAD DURANTE LA CONSTRUCCION</v>
          </cell>
        </row>
        <row r="141">
          <cell r="B141" t="str">
            <v>Manipulación de la instalación electrica y conexiones (Tablero eléctrico, conexiones, otros)</v>
          </cell>
          <cell r="C141" t="str">
            <v>Contacto con electricidad</v>
          </cell>
          <cell r="D141" t="str">
            <v>Shock eléctrico, paro cardio-respiratorio, Quemaduras I, II, III, muerte</v>
          </cell>
          <cell r="E141">
            <v>3</v>
          </cell>
          <cell r="G141">
            <v>3</v>
          </cell>
          <cell r="H141" t="str">
            <v>Proveer de un mantenimiento a las instalaciones eléctricas / Instalar equipos y alambrados eléctricos de manera que resguardadas o aisladas./ Asegurar que todos los equipos estén conectados a tierra./ Desenergizar los equipos durante las reparaciones y mantenimiento.</v>
          </cell>
          <cell r="I141" t="str">
            <v>Epp Basico / Guantes Dielectricos de acuerdo a la tension.</v>
          </cell>
          <cell r="J141" t="str">
            <v>Capacitar sobre Instalaciones electricas.</v>
          </cell>
          <cell r="K141" t="str">
            <v>Art 7.3 NTE G.050 SEGURIDAD DURANTE LA CONSTRUCCION</v>
          </cell>
        </row>
        <row r="142">
          <cell r="B142" t="str">
            <v>Manipulación de máquinas y equipos energizados (Maquina de soldar electrica, cortadora circular, otros)</v>
          </cell>
          <cell r="C142" t="str">
            <v>Contacto con electricidad</v>
          </cell>
          <cell r="D142" t="str">
            <v>Shock eléctrico, paro cardio-respiratorio, Quemaduras I, II, III, muerte</v>
          </cell>
          <cell r="E142">
            <v>3</v>
          </cell>
          <cell r="G142">
            <v>2</v>
          </cell>
          <cell r="H142" t="str">
            <v>Proveer de un mantenimiento a las instalaciones eléctricas / Instalar equipos y alambrados eléctricos de tal manera que las partes vivas se encuentren resguardadas o aisladas./ Asegurar que todos los equipos estén conectados a tierra./ Desenergizar los equipos durante las reparaciones y mantenimiento.</v>
          </cell>
          <cell r="I142" t="str">
            <v>Epp Basico</v>
          </cell>
          <cell r="J142" t="str">
            <v>Capacitacion en trabajo seguro.</v>
          </cell>
          <cell r="K142" t="str">
            <v>Art 7.3 NTE G.050 SEGURIDAD DURANTE LA CONSTRUCCION</v>
          </cell>
        </row>
        <row r="143">
          <cell r="B143" t="str">
            <v/>
          </cell>
          <cell r="C143" t="str">
            <v/>
          </cell>
          <cell r="D143" t="str">
            <v/>
          </cell>
        </row>
        <row r="144">
          <cell r="B144" t="str">
            <v/>
          </cell>
          <cell r="C144" t="str">
            <v/>
          </cell>
          <cell r="D144" t="str">
            <v/>
          </cell>
        </row>
        <row r="145">
          <cell r="B145" t="str">
            <v/>
          </cell>
          <cell r="C145" t="str">
            <v/>
          </cell>
          <cell r="D145" t="str">
            <v/>
          </cell>
        </row>
        <row r="146">
          <cell r="B146" t="str">
            <v/>
          </cell>
          <cell r="C146" t="str">
            <v/>
          </cell>
          <cell r="D146" t="str">
            <v/>
          </cell>
        </row>
        <row r="147">
          <cell r="B147" t="str">
            <v/>
          </cell>
          <cell r="C147" t="str">
            <v/>
          </cell>
          <cell r="D147" t="str">
            <v/>
          </cell>
        </row>
        <row r="148">
          <cell r="B148" t="str">
            <v/>
          </cell>
          <cell r="C148" t="str">
            <v/>
          </cell>
          <cell r="D148" t="str">
            <v/>
          </cell>
        </row>
        <row r="149">
          <cell r="B149" t="str">
            <v/>
          </cell>
          <cell r="C149" t="str">
            <v/>
          </cell>
          <cell r="D149" t="str">
            <v/>
          </cell>
        </row>
        <row r="150">
          <cell r="B150" t="str">
            <v/>
          </cell>
          <cell r="C150" t="str">
            <v/>
          </cell>
          <cell r="D150" t="str">
            <v/>
          </cell>
        </row>
        <row r="151">
          <cell r="B151" t="str">
            <v/>
          </cell>
          <cell r="C151" t="str">
            <v/>
          </cell>
          <cell r="D151" t="str">
            <v/>
          </cell>
        </row>
        <row r="152">
          <cell r="B152" t="str">
            <v/>
          </cell>
          <cell r="C152" t="str">
            <v/>
          </cell>
          <cell r="D152" t="str">
            <v/>
          </cell>
        </row>
        <row r="153">
          <cell r="B153" t="str">
            <v>Efecto depresivo (acoso sexual, acoso psicologico, malos tratos )</v>
          </cell>
          <cell r="C153" t="str">
            <v>Depresión, disminución o aumento del apetito, tristeza,  insomnio o hipersomnio</v>
          </cell>
          <cell r="D153" t="str">
            <v>Dismunición o aumento de peso, dolor de cabeza, malestar, ansiedad</v>
          </cell>
          <cell r="E153">
            <v>2</v>
          </cell>
          <cell r="G153">
            <v>3</v>
          </cell>
          <cell r="H153" t="str">
            <v>Control constante de la situacion del trabajador / implementar mecanismos de reclamos mediante  comunicación directa ya sea al jefe inmediato o directo al gerente.</v>
          </cell>
        </row>
        <row r="154">
          <cell r="B154" t="str">
            <v>Efecto estresante (exceso de trabajo, jornada de trabajo)</v>
          </cell>
          <cell r="C154" t="str">
            <v>Estrés</v>
          </cell>
          <cell r="D154" t="str">
            <v xml:space="preserve">Ansiedad, mal humor, dolor de cabeza, cuello, espalda, tension muscular </v>
          </cell>
          <cell r="E154">
            <v>2</v>
          </cell>
          <cell r="G154">
            <v>3</v>
          </cell>
          <cell r="H154" t="str">
            <v>Verificacion del cumplimiento de jornal del trabajo  y analizar las horas de trabajo extra maximo según la situacion.</v>
          </cell>
        </row>
        <row r="155">
          <cell r="B155" t="str">
            <v>Agresión física o verbal de personas / Usuarios ofuscados</v>
          </cell>
          <cell r="C155" t="str">
            <v>Agresión</v>
          </cell>
          <cell r="D155" t="str">
            <v>Contusiones, fracturas</v>
          </cell>
          <cell r="E155">
            <v>2</v>
          </cell>
          <cell r="G155">
            <v>3</v>
          </cell>
          <cell r="H155" t="str">
            <v>Intervencion del personal responsable de obra / establecer Consiliacion.</v>
          </cell>
        </row>
        <row r="156">
          <cell r="B156" t="str">
            <v>Comportamiento Humano: Fobias (Vertigo, claustrofobia,etc.)</v>
          </cell>
          <cell r="C156" t="str">
            <v>Angustias, miedo, golpes a personas</v>
          </cell>
          <cell r="D156" t="str">
            <v>Contusiones, Lesiones, asfixia, infarto</v>
          </cell>
          <cell r="E156">
            <v>2</v>
          </cell>
          <cell r="G156">
            <v>3</v>
          </cell>
          <cell r="H156" t="str">
            <v>Analisis previo y ubicaion del personal teniendo en cuenta sus caracterisitcas.</v>
          </cell>
          <cell r="J156" t="str">
            <v>Capacitacion en tabajo seguro.</v>
          </cell>
        </row>
        <row r="157">
          <cell r="B157" t="str">
            <v>Exceso de Confianza</v>
          </cell>
          <cell r="C157" t="str">
            <v>Generar accidentes con equipo en operación, movilizacion o transporte.</v>
          </cell>
          <cell r="D157" t="str">
            <v>Fractura, Contusiones, laceraciones, muerte.</v>
          </cell>
          <cell r="E157">
            <v>3</v>
          </cell>
          <cell r="G157">
            <v>3</v>
          </cell>
          <cell r="J157" t="str">
            <v>Capacitacion en tabajo seguro.</v>
          </cell>
        </row>
        <row r="158">
          <cell r="B158" t="str">
            <v/>
          </cell>
          <cell r="C158" t="str">
            <v/>
          </cell>
          <cell r="D158" t="str">
            <v/>
          </cell>
        </row>
        <row r="159">
          <cell r="B159" t="str">
            <v/>
          </cell>
          <cell r="C159" t="str">
            <v/>
          </cell>
          <cell r="D159" t="str">
            <v/>
          </cell>
        </row>
        <row r="160">
          <cell r="B160" t="str">
            <v/>
          </cell>
          <cell r="C160" t="str">
            <v/>
          </cell>
          <cell r="D160" t="str">
            <v/>
          </cell>
        </row>
        <row r="161">
          <cell r="B161" t="str">
            <v/>
          </cell>
          <cell r="C161" t="str">
            <v/>
          </cell>
          <cell r="D161" t="str">
            <v/>
          </cell>
        </row>
        <row r="162">
          <cell r="B162" t="str">
            <v/>
          </cell>
          <cell r="C162" t="str">
            <v/>
          </cell>
          <cell r="D162" t="str">
            <v/>
          </cell>
        </row>
        <row r="163">
          <cell r="B163" t="str">
            <v/>
          </cell>
          <cell r="C163" t="str">
            <v/>
          </cell>
          <cell r="D163" t="str">
            <v/>
          </cell>
        </row>
        <row r="164">
          <cell r="B164" t="str">
            <v/>
          </cell>
          <cell r="C164" t="str">
            <v/>
          </cell>
          <cell r="D164" t="str">
            <v/>
          </cell>
        </row>
        <row r="165">
          <cell r="B165" t="str">
            <v/>
          </cell>
          <cell r="C165" t="str">
            <v/>
          </cell>
          <cell r="D165" t="str">
            <v/>
          </cell>
        </row>
        <row r="166">
          <cell r="B166" t="str">
            <v/>
          </cell>
          <cell r="C166" t="str">
            <v/>
          </cell>
          <cell r="D166" t="str">
            <v/>
          </cell>
        </row>
        <row r="167">
          <cell r="B167" t="str">
            <v/>
          </cell>
          <cell r="C167" t="str">
            <v/>
          </cell>
          <cell r="D167" t="str">
            <v/>
          </cell>
        </row>
        <row r="168">
          <cell r="B168" t="str">
            <v/>
          </cell>
          <cell r="C168" t="str">
            <v/>
          </cell>
          <cell r="D168" t="str">
            <v/>
          </cell>
        </row>
        <row r="169">
          <cell r="B169" t="str">
            <v/>
          </cell>
          <cell r="C169" t="str">
            <v/>
          </cell>
          <cell r="D169" t="str">
            <v/>
          </cell>
        </row>
        <row r="170">
          <cell r="B170" t="str">
            <v/>
          </cell>
          <cell r="C170" t="str">
            <v/>
          </cell>
          <cell r="D170" t="str">
            <v/>
          </cell>
        </row>
        <row r="171">
          <cell r="B171" t="str">
            <v/>
          </cell>
          <cell r="C171" t="str">
            <v/>
          </cell>
          <cell r="D171" t="str">
            <v/>
          </cell>
        </row>
        <row r="172">
          <cell r="B172" t="str">
            <v/>
          </cell>
          <cell r="C172" t="str">
            <v/>
          </cell>
          <cell r="D172" t="str">
            <v/>
          </cell>
        </row>
        <row r="173">
          <cell r="B173" t="str">
            <v/>
          </cell>
          <cell r="C173" t="str">
            <v/>
          </cell>
          <cell r="D173" t="str">
            <v/>
          </cell>
        </row>
        <row r="174">
          <cell r="B174" t="str">
            <v/>
          </cell>
          <cell r="C174" t="str">
            <v/>
          </cell>
          <cell r="D174" t="str">
            <v/>
          </cell>
        </row>
        <row r="175">
          <cell r="B175" t="str">
            <v/>
          </cell>
          <cell r="C175" t="str">
            <v/>
          </cell>
          <cell r="D175" t="str">
            <v/>
          </cell>
        </row>
        <row r="176">
          <cell r="B176" t="str">
            <v/>
          </cell>
          <cell r="C176" t="str">
            <v/>
          </cell>
          <cell r="D176" t="str">
            <v/>
          </cell>
        </row>
        <row r="177">
          <cell r="B177" t="str">
            <v/>
          </cell>
          <cell r="C177" t="str">
            <v/>
          </cell>
          <cell r="D177" t="str">
            <v/>
          </cell>
        </row>
        <row r="178">
          <cell r="B178" t="str">
            <v>Tsunami</v>
          </cell>
          <cell r="C178" t="str">
            <v>exposición a olas, agua de mar</v>
          </cell>
          <cell r="D178" t="str">
            <v>Muerte, Fractura, Contusiones, Lesiones</v>
          </cell>
          <cell r="E178">
            <v>3</v>
          </cell>
          <cell r="G178">
            <v>3</v>
          </cell>
          <cell r="H178" t="str">
            <v>Establecer vias de evacuacion, salidas de emergencia y zonas seguras/ Realizar simulacros programados.</v>
          </cell>
          <cell r="J178" t="str">
            <v>Capacitacion protocolos de evacuacion.</v>
          </cell>
          <cell r="K178" t="str">
            <v>Art. 7.6 NTE G.050 SEGURIDAD DURANTE LA CONSTRUCCION</v>
          </cell>
        </row>
        <row r="179">
          <cell r="B179" t="str">
            <v>Terremoto</v>
          </cell>
          <cell r="C179" t="str">
            <v>Caída al mismo nivel / Caída a distinto nivel / Rotura de vidrios / Atrapamiento / Caída de objetos, muebles, paredes u otros sobre la persona.</v>
          </cell>
          <cell r="D179" t="str">
            <v>Excoriaciones, Abrasiones (Lesiones Superficial), Fracturas y Contusiones / Heridas, Cortes, Hemorragias /  Muerte, asfixia</v>
          </cell>
          <cell r="E179">
            <v>3</v>
          </cell>
          <cell r="G179">
            <v>3</v>
          </cell>
          <cell r="H179" t="str">
            <v>Establecer vias de evacuacion, salidas de emergencia y zonas seguras/ Realizar simulacros programados.</v>
          </cell>
          <cell r="J179" t="str">
            <v>Capacitacion protocolos de evacuacion.</v>
          </cell>
          <cell r="K179" t="str">
            <v>Art. 7.6 NTE G.050 SEGURIDAD DURANTE LA CONSTRUCCION</v>
          </cell>
        </row>
        <row r="180">
          <cell r="B180" t="str">
            <v>Lluvias, granizo, nevada</v>
          </cell>
          <cell r="C180" t="str">
            <v>Personas mojadas por exposición a lluvias, granizo, nevada / Caída , resbalamiento / Empañamiento por nevada o granizo</v>
          </cell>
          <cell r="D180" t="str">
            <v>Enfermedades respiratorias, gripe / Contusiones, fracturas / Irritación a los ojos.</v>
          </cell>
          <cell r="E180">
            <v>3</v>
          </cell>
          <cell r="G180">
            <v>3</v>
          </cell>
          <cell r="I180" t="str">
            <v>Cobertor impermeable</v>
          </cell>
          <cell r="K180" t="str">
            <v>Art. 13.1 NTE G.050 SEGURIDAD DURANTE LA CONSTRUCCION</v>
          </cell>
        </row>
        <row r="181">
          <cell r="B181" t="str">
            <v>Tormenta electrica</v>
          </cell>
          <cell r="C181" t="str">
            <v xml:space="preserve">Persona expuesta a un rayo, elecrocución </v>
          </cell>
          <cell r="D181" t="str">
            <v>Paro cardiaco, quemaduras muerte</v>
          </cell>
          <cell r="E181">
            <v>3</v>
          </cell>
          <cell r="G181">
            <v>1</v>
          </cell>
          <cell r="H181" t="str">
            <v>Establecer vias de evacuacion, salidas de emergencia y zonas seguras/ Realizar simulacros programados.</v>
          </cell>
          <cell r="J181" t="str">
            <v>Capacitacion protocolos de evacuacion.</v>
          </cell>
          <cell r="K181" t="str">
            <v>Art. 7.6 NTE G.050 SEGURIDAD DURANTE LA CONSTRUCCION</v>
          </cell>
        </row>
        <row r="182">
          <cell r="B182" t="str">
            <v>Vientos fríos</v>
          </cell>
          <cell r="C182" t="str">
            <v>Exposición a a bajas temperaturas del ambiente</v>
          </cell>
          <cell r="D182" t="str">
            <v>Enfermedades respiratorias, hipotermia</v>
          </cell>
          <cell r="E182">
            <v>2</v>
          </cell>
          <cell r="G182">
            <v>1</v>
          </cell>
          <cell r="I182" t="str">
            <v>Chompa, casaca o chaqueton</v>
          </cell>
          <cell r="K182" t="str">
            <v>Art. 13.1 NTE G.050 SEGURIDAD DURANTE LA CONSTRUCCION</v>
          </cell>
        </row>
        <row r="183">
          <cell r="B183" t="str">
            <v>Inundaciones</v>
          </cell>
          <cell r="C183" t="str">
            <v>Exposición a inundaciones / Personas mojadas por exposición a inundaciones.</v>
          </cell>
          <cell r="D183" t="str">
            <v>Ahogamiento, muerte, contusiones, fracturas / Enfermedades respiratorias, gripe.</v>
          </cell>
          <cell r="E183">
            <v>3</v>
          </cell>
          <cell r="G183">
            <v>3</v>
          </cell>
          <cell r="H183" t="str">
            <v>Establecer vias de evacuacion, salidas de emergencia y zonas seguras/ Realizar simulacros programados.</v>
          </cell>
          <cell r="J183" t="str">
            <v>Capacitacion protocolos de evacuacion.</v>
          </cell>
          <cell r="K183" t="str">
            <v>Art. 7.6 NTE G.050 SEGURIDAD DURANTE LA CONSTRUCCION</v>
          </cell>
        </row>
        <row r="184">
          <cell r="B184" t="str">
            <v xml:space="preserve">Huaycos </v>
          </cell>
          <cell r="C184" t="str">
            <v>Personas enterradas</v>
          </cell>
          <cell r="D184" t="str">
            <v>Muerte, Fractura, Contusiones, Lesiones</v>
          </cell>
          <cell r="E184">
            <v>3</v>
          </cell>
          <cell r="G184">
            <v>3</v>
          </cell>
          <cell r="H184" t="str">
            <v>Establecer vias de evacuacion, salidas de emergencia y zonas seguras/ Realizar simulacros programados.</v>
          </cell>
          <cell r="J184" t="str">
            <v>Capacitacion protocolos de evacuacion.</v>
          </cell>
          <cell r="K184" t="str">
            <v>Art. 7.6 NTE G.050 SEGURIDAD DURANTE LA CONSTRUCCION</v>
          </cell>
        </row>
        <row r="185">
          <cell r="B185" t="str">
            <v>Deslizamient de terreno</v>
          </cell>
          <cell r="C185" t="str">
            <v>Atrapamiento, aplastamiento de personal y equipos</v>
          </cell>
          <cell r="D185" t="str">
            <v/>
          </cell>
          <cell r="E185">
            <v>3</v>
          </cell>
          <cell r="G185">
            <v>3</v>
          </cell>
          <cell r="H185" t="str">
            <v>Establecer vias de evacuacion, salidas de emergencia y zonas seguras/ Realizar simulacros programados.</v>
          </cell>
          <cell r="J185" t="str">
            <v>Capacitacion protocolos de evacuacion.</v>
          </cell>
          <cell r="K185" t="str">
            <v>Art. 7.6 NTE G.050 SEGURIDAD DURANTE LA CONSTRUCCION</v>
          </cell>
        </row>
        <row r="186">
          <cell r="B186" t="str">
            <v/>
          </cell>
          <cell r="C186" t="str">
            <v/>
          </cell>
          <cell r="D186" t="str">
            <v/>
          </cell>
        </row>
        <row r="187">
          <cell r="B187" t="str">
            <v/>
          </cell>
          <cell r="C187" t="str">
            <v/>
          </cell>
          <cell r="D187" t="str">
            <v/>
          </cell>
        </row>
        <row r="188">
          <cell r="B188" t="str">
            <v/>
          </cell>
          <cell r="C188" t="str">
            <v/>
          </cell>
          <cell r="D188" t="str">
            <v/>
          </cell>
        </row>
        <row r="189">
          <cell r="B189" t="str">
            <v/>
          </cell>
          <cell r="C189" t="str">
            <v/>
          </cell>
          <cell r="D189" t="str">
            <v/>
          </cell>
        </row>
        <row r="190">
          <cell r="B190" t="str">
            <v/>
          </cell>
          <cell r="C190" t="str">
            <v/>
          </cell>
          <cell r="D190" t="str">
            <v/>
          </cell>
        </row>
        <row r="191">
          <cell r="B191" t="str">
            <v/>
          </cell>
          <cell r="C191" t="str">
            <v/>
          </cell>
          <cell r="D191" t="str">
            <v/>
          </cell>
        </row>
        <row r="192">
          <cell r="B192" t="str">
            <v/>
          </cell>
          <cell r="C192" t="str">
            <v/>
          </cell>
          <cell r="D192" t="str">
            <v/>
          </cell>
        </row>
        <row r="193">
          <cell r="B193" t="str">
            <v/>
          </cell>
          <cell r="C193" t="str">
            <v/>
          </cell>
          <cell r="D193" t="str">
            <v/>
          </cell>
        </row>
        <row r="194">
          <cell r="B194" t="str">
            <v/>
          </cell>
          <cell r="C194" t="str">
            <v/>
          </cell>
          <cell r="D194" t="str">
            <v/>
          </cell>
        </row>
        <row r="195">
          <cell r="B195" t="str">
            <v/>
          </cell>
          <cell r="C195" t="str">
            <v/>
          </cell>
          <cell r="D195" t="str">
            <v/>
          </cell>
        </row>
        <row r="196">
          <cell r="B196" t="str">
            <v/>
          </cell>
          <cell r="C196" t="str">
            <v/>
          </cell>
          <cell r="D196" t="str">
            <v/>
          </cell>
        </row>
        <row r="197">
          <cell r="B197" t="str">
            <v/>
          </cell>
          <cell r="C197" t="str">
            <v/>
          </cell>
          <cell r="D197" t="str">
            <v/>
          </cell>
        </row>
        <row r="198">
          <cell r="B198" t="str">
            <v/>
          </cell>
          <cell r="C198" t="str">
            <v/>
          </cell>
          <cell r="D198" t="str">
            <v/>
          </cell>
        </row>
        <row r="199">
          <cell r="B199" t="str">
            <v/>
          </cell>
          <cell r="C199" t="str">
            <v/>
          </cell>
          <cell r="D199" t="str">
            <v/>
          </cell>
        </row>
        <row r="200">
          <cell r="B200" t="str">
            <v/>
          </cell>
          <cell r="C200" t="str">
            <v/>
          </cell>
          <cell r="D200" t="str">
            <v/>
          </cell>
        </row>
        <row r="201">
          <cell r="B201" t="str">
            <v/>
          </cell>
          <cell r="C201" t="str">
            <v/>
          </cell>
          <cell r="D201" t="str">
            <v/>
          </cell>
        </row>
        <row r="202">
          <cell r="B202" t="str">
            <v/>
          </cell>
          <cell r="C202" t="str">
            <v/>
          </cell>
          <cell r="D202" t="str">
            <v/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18"/>
  <sheetViews>
    <sheetView topLeftCell="A16" workbookViewId="0">
      <selection activeCell="E127" sqref="E127"/>
    </sheetView>
  </sheetViews>
  <sheetFormatPr baseColWidth="10" defaultRowHeight="15" x14ac:dyDescent="0.25"/>
  <cols>
    <col min="1" max="1" width="4.28515625" style="107" customWidth="1"/>
    <col min="2" max="2" width="46.42578125" style="107" bestFit="1" customWidth="1"/>
    <col min="3" max="7" width="11.42578125" style="107"/>
    <col min="8" max="11" width="0" style="107" hidden="1" customWidth="1"/>
    <col min="12" max="16384" width="11.42578125" style="107"/>
  </cols>
  <sheetData>
    <row r="2" spans="2:11" ht="15" customHeight="1" x14ac:dyDescent="0.25">
      <c r="B2" s="180" t="s">
        <v>246</v>
      </c>
      <c r="C2" s="180"/>
      <c r="D2" s="180"/>
      <c r="E2" s="180"/>
      <c r="F2" s="180"/>
    </row>
    <row r="3" spans="2:11" ht="30" x14ac:dyDescent="0.25">
      <c r="B3" s="165" t="s">
        <v>199</v>
      </c>
      <c r="C3" s="166" t="s">
        <v>211</v>
      </c>
      <c r="D3" s="167" t="s">
        <v>92</v>
      </c>
      <c r="E3" s="166" t="s">
        <v>212</v>
      </c>
      <c r="F3" s="166" t="s">
        <v>213</v>
      </c>
    </row>
    <row r="4" spans="2:11" ht="15" customHeight="1" x14ac:dyDescent="0.25">
      <c r="B4" s="108" t="s">
        <v>227</v>
      </c>
      <c r="C4" s="170">
        <v>7</v>
      </c>
      <c r="D4" s="170" t="s">
        <v>226</v>
      </c>
      <c r="E4" s="170">
        <f>5000*25/100</f>
        <v>1250</v>
      </c>
      <c r="F4" s="170">
        <f>E4*C4</f>
        <v>8750</v>
      </c>
      <c r="H4" s="112" t="s">
        <v>234</v>
      </c>
    </row>
    <row r="5" spans="2:11" ht="15" customHeight="1" x14ac:dyDescent="0.25">
      <c r="B5" s="108" t="s">
        <v>225</v>
      </c>
      <c r="C5" s="170">
        <v>7</v>
      </c>
      <c r="D5" s="170" t="s">
        <v>226</v>
      </c>
      <c r="E5" s="170">
        <v>3500</v>
      </c>
      <c r="F5" s="170">
        <f t="shared" ref="F5:F11" si="0">E5*C5</f>
        <v>24500</v>
      </c>
      <c r="H5" s="107" t="s">
        <v>235</v>
      </c>
      <c r="I5" s="107">
        <v>3500</v>
      </c>
      <c r="J5" s="107">
        <f>7/(3*12)</f>
        <v>0.19444444444444445</v>
      </c>
      <c r="K5" s="107">
        <f>I5*J5</f>
        <v>680.55555555555554</v>
      </c>
    </row>
    <row r="6" spans="2:11" x14ac:dyDescent="0.25">
      <c r="B6" s="108" t="s">
        <v>228</v>
      </c>
      <c r="C6" s="170">
        <v>7</v>
      </c>
      <c r="D6" s="170" t="s">
        <v>226</v>
      </c>
      <c r="E6" s="170">
        <v>1500</v>
      </c>
      <c r="F6" s="170">
        <f t="shared" si="0"/>
        <v>10500</v>
      </c>
      <c r="H6" s="107" t="s">
        <v>236</v>
      </c>
      <c r="I6" s="107">
        <v>3000</v>
      </c>
      <c r="J6" s="107">
        <f>7/(3*12)</f>
        <v>0.19444444444444445</v>
      </c>
      <c r="K6" s="107">
        <f t="shared" ref="K6:K7" si="1">I6*J6</f>
        <v>583.33333333333337</v>
      </c>
    </row>
    <row r="7" spans="2:11" x14ac:dyDescent="0.25">
      <c r="B7" s="108" t="s">
        <v>229</v>
      </c>
      <c r="C7" s="170">
        <v>7</v>
      </c>
      <c r="D7" s="170" t="s">
        <v>226</v>
      </c>
      <c r="E7" s="170">
        <v>1500</v>
      </c>
      <c r="F7" s="170">
        <f t="shared" si="0"/>
        <v>10500</v>
      </c>
      <c r="H7" s="107" t="s">
        <v>237</v>
      </c>
      <c r="I7" s="107">
        <v>300</v>
      </c>
      <c r="J7" s="107">
        <v>7</v>
      </c>
      <c r="K7" s="107">
        <f t="shared" si="1"/>
        <v>2100</v>
      </c>
    </row>
    <row r="8" spans="2:11" x14ac:dyDescent="0.25">
      <c r="B8" s="108" t="s">
        <v>230</v>
      </c>
      <c r="C8" s="170">
        <v>1</v>
      </c>
      <c r="D8" s="170" t="s">
        <v>96</v>
      </c>
      <c r="E8" s="170">
        <v>2000</v>
      </c>
      <c r="F8" s="170">
        <f t="shared" si="0"/>
        <v>2000</v>
      </c>
      <c r="K8" s="107">
        <f>SUM(K5:K7)</f>
        <v>3363.8888888888887</v>
      </c>
    </row>
    <row r="9" spans="2:11" x14ac:dyDescent="0.25">
      <c r="B9" s="108" t="s">
        <v>231</v>
      </c>
      <c r="C9" s="170">
        <v>20</v>
      </c>
      <c r="D9" s="170" t="s">
        <v>96</v>
      </c>
      <c r="E9" s="170">
        <v>15</v>
      </c>
      <c r="F9" s="170">
        <f t="shared" si="0"/>
        <v>300</v>
      </c>
      <c r="K9" s="107">
        <f>K8/7</f>
        <v>480.55555555555554</v>
      </c>
    </row>
    <row r="10" spans="2:11" x14ac:dyDescent="0.25">
      <c r="B10" s="108" t="s">
        <v>232</v>
      </c>
      <c r="C10" s="170">
        <v>1</v>
      </c>
      <c r="D10" s="170" t="s">
        <v>96</v>
      </c>
      <c r="E10" s="170">
        <v>300</v>
      </c>
      <c r="F10" s="170">
        <f t="shared" si="0"/>
        <v>300</v>
      </c>
    </row>
    <row r="11" spans="2:11" x14ac:dyDescent="0.25">
      <c r="B11" s="108" t="s">
        <v>233</v>
      </c>
      <c r="C11" s="170">
        <v>7</v>
      </c>
      <c r="D11" s="170" t="s">
        <v>226</v>
      </c>
      <c r="E11" s="170">
        <v>600</v>
      </c>
      <c r="F11" s="170">
        <f t="shared" si="0"/>
        <v>4200</v>
      </c>
      <c r="G11" s="110"/>
    </row>
    <row r="12" spans="2:11" x14ac:dyDescent="0.25">
      <c r="B12" s="181"/>
      <c r="C12" s="181"/>
      <c r="D12" s="181"/>
      <c r="E12" s="181"/>
      <c r="F12" s="111">
        <f>SUM(F4:F11)</f>
        <v>61050</v>
      </c>
      <c r="G12" s="110"/>
    </row>
    <row r="13" spans="2:11" x14ac:dyDescent="0.25">
      <c r="B13" s="177" t="s">
        <v>247</v>
      </c>
      <c r="C13" s="178"/>
      <c r="D13" s="178"/>
      <c r="E13" s="178"/>
      <c r="F13" s="179"/>
      <c r="G13" s="110"/>
    </row>
    <row r="14" spans="2:11" ht="30" x14ac:dyDescent="0.25">
      <c r="B14" s="115" t="s">
        <v>91</v>
      </c>
      <c r="C14" s="104" t="s">
        <v>211</v>
      </c>
      <c r="D14" s="105" t="s">
        <v>92</v>
      </c>
      <c r="E14" s="104" t="s">
        <v>212</v>
      </c>
      <c r="F14" s="104" t="s">
        <v>213</v>
      </c>
    </row>
    <row r="15" spans="2:11" x14ac:dyDescent="0.25">
      <c r="B15" s="182"/>
      <c r="C15" s="182"/>
      <c r="D15" s="182"/>
      <c r="E15" s="182"/>
      <c r="F15" s="182"/>
    </row>
    <row r="16" spans="2:11" x14ac:dyDescent="0.25">
      <c r="B16" s="117" t="s">
        <v>95</v>
      </c>
      <c r="C16" s="168">
        <v>5</v>
      </c>
      <c r="D16" s="169" t="s">
        <v>96</v>
      </c>
      <c r="E16" s="168">
        <v>35</v>
      </c>
      <c r="F16" s="168">
        <f>E16*C16</f>
        <v>175</v>
      </c>
    </row>
    <row r="17" spans="2:6" x14ac:dyDescent="0.25">
      <c r="B17" s="117" t="s">
        <v>97</v>
      </c>
      <c r="C17" s="168">
        <v>82</v>
      </c>
      <c r="D17" s="169" t="s">
        <v>96</v>
      </c>
      <c r="E17" s="168">
        <v>35</v>
      </c>
      <c r="F17" s="168">
        <f t="shared" ref="F17:F55" si="2">E17*C17</f>
        <v>2870</v>
      </c>
    </row>
    <row r="18" spans="2:6" x14ac:dyDescent="0.25">
      <c r="B18" s="117" t="s">
        <v>98</v>
      </c>
      <c r="C18" s="168">
        <v>5</v>
      </c>
      <c r="D18" s="169" t="s">
        <v>96</v>
      </c>
      <c r="E18" s="168">
        <v>35</v>
      </c>
      <c r="F18" s="168">
        <f t="shared" si="2"/>
        <v>175</v>
      </c>
    </row>
    <row r="19" spans="2:6" x14ac:dyDescent="0.25">
      <c r="B19" s="117" t="s">
        <v>99</v>
      </c>
      <c r="C19" s="168">
        <v>29</v>
      </c>
      <c r="D19" s="169" t="s">
        <v>96</v>
      </c>
      <c r="E19" s="168">
        <v>4</v>
      </c>
      <c r="F19" s="168">
        <f t="shared" si="2"/>
        <v>116</v>
      </c>
    </row>
    <row r="20" spans="2:6" x14ac:dyDescent="0.25">
      <c r="B20" s="182"/>
      <c r="C20" s="182"/>
      <c r="D20" s="182"/>
      <c r="E20" s="182"/>
      <c r="F20" s="182"/>
    </row>
    <row r="21" spans="2:6" x14ac:dyDescent="0.25">
      <c r="B21" s="117" t="s">
        <v>101</v>
      </c>
      <c r="C21" s="168">
        <v>159</v>
      </c>
      <c r="D21" s="169" t="s">
        <v>96</v>
      </c>
      <c r="E21" s="168">
        <v>20</v>
      </c>
      <c r="F21" s="168">
        <f t="shared" si="2"/>
        <v>3180</v>
      </c>
    </row>
    <row r="22" spans="2:6" x14ac:dyDescent="0.25">
      <c r="B22" s="117" t="s">
        <v>102</v>
      </c>
      <c r="C22" s="168">
        <v>159</v>
      </c>
      <c r="D22" s="169" t="s">
        <v>96</v>
      </c>
      <c r="E22" s="168">
        <v>20</v>
      </c>
      <c r="F22" s="168">
        <f t="shared" si="2"/>
        <v>3180</v>
      </c>
    </row>
    <row r="23" spans="2:6" x14ac:dyDescent="0.25">
      <c r="B23" s="117" t="s">
        <v>103</v>
      </c>
      <c r="C23" s="168">
        <v>8</v>
      </c>
      <c r="D23" s="169" t="s">
        <v>96</v>
      </c>
      <c r="E23" s="168">
        <v>27.81</v>
      </c>
      <c r="F23" s="168">
        <f t="shared" si="2"/>
        <v>222.48</v>
      </c>
    </row>
    <row r="24" spans="2:6" x14ac:dyDescent="0.25">
      <c r="B24" s="182"/>
      <c r="C24" s="182"/>
      <c r="D24" s="182"/>
      <c r="E24" s="182"/>
      <c r="F24" s="182"/>
    </row>
    <row r="25" spans="2:6" x14ac:dyDescent="0.25">
      <c r="B25" s="117" t="s">
        <v>105</v>
      </c>
      <c r="C25" s="168">
        <v>1304</v>
      </c>
      <c r="D25" s="169" t="s">
        <v>96</v>
      </c>
      <c r="E25" s="168">
        <v>2.46</v>
      </c>
      <c r="F25" s="168">
        <f t="shared" si="2"/>
        <v>3207.84</v>
      </c>
    </row>
    <row r="26" spans="2:6" x14ac:dyDescent="0.25">
      <c r="B26" s="117" t="s">
        <v>106</v>
      </c>
      <c r="C26" s="168">
        <v>2</v>
      </c>
      <c r="D26" s="169" t="s">
        <v>96</v>
      </c>
      <c r="E26" s="168">
        <v>43.5</v>
      </c>
      <c r="F26" s="168">
        <f t="shared" si="2"/>
        <v>87</v>
      </c>
    </row>
    <row r="27" spans="2:6" x14ac:dyDescent="0.25">
      <c r="B27" s="117" t="s">
        <v>107</v>
      </c>
      <c r="C27" s="168">
        <v>21</v>
      </c>
      <c r="D27" s="169" t="s">
        <v>108</v>
      </c>
      <c r="E27" s="168">
        <v>15.600000000000001</v>
      </c>
      <c r="F27" s="168">
        <f t="shared" si="2"/>
        <v>327.60000000000002</v>
      </c>
    </row>
    <row r="28" spans="2:6" x14ac:dyDescent="0.25">
      <c r="B28" s="117" t="s">
        <v>109</v>
      </c>
      <c r="C28" s="168">
        <v>4</v>
      </c>
      <c r="D28" s="169" t="s">
        <v>108</v>
      </c>
      <c r="E28" s="168">
        <v>26.28</v>
      </c>
      <c r="F28" s="168">
        <f t="shared" si="2"/>
        <v>105.12</v>
      </c>
    </row>
    <row r="29" spans="2:6" x14ac:dyDescent="0.25">
      <c r="B29" s="182"/>
      <c r="C29" s="182"/>
      <c r="D29" s="182"/>
      <c r="E29" s="182"/>
      <c r="F29" s="182"/>
    </row>
    <row r="30" spans="2:6" x14ac:dyDescent="0.25">
      <c r="B30" s="93" t="s">
        <v>116</v>
      </c>
      <c r="C30" s="171">
        <v>98</v>
      </c>
      <c r="D30" s="169" t="s">
        <v>108</v>
      </c>
      <c r="E30" s="172">
        <v>15</v>
      </c>
      <c r="F30" s="168">
        <f t="shared" si="2"/>
        <v>1470</v>
      </c>
    </row>
    <row r="31" spans="2:6" x14ac:dyDescent="0.25">
      <c r="B31" s="93" t="s">
        <v>117</v>
      </c>
      <c r="C31" s="171">
        <v>9</v>
      </c>
      <c r="D31" s="169" t="s">
        <v>108</v>
      </c>
      <c r="E31" s="172">
        <v>10</v>
      </c>
      <c r="F31" s="168">
        <f t="shared" si="2"/>
        <v>90</v>
      </c>
    </row>
    <row r="32" spans="2:6" x14ac:dyDescent="0.25">
      <c r="B32" s="93" t="s">
        <v>118</v>
      </c>
      <c r="C32" s="171">
        <v>143</v>
      </c>
      <c r="D32" s="169" t="s">
        <v>108</v>
      </c>
      <c r="E32" s="172">
        <v>14</v>
      </c>
      <c r="F32" s="168">
        <f t="shared" si="2"/>
        <v>2002</v>
      </c>
    </row>
    <row r="33" spans="2:6" x14ac:dyDescent="0.25">
      <c r="B33" s="182"/>
      <c r="C33" s="182"/>
      <c r="D33" s="182"/>
      <c r="E33" s="182"/>
      <c r="F33" s="182"/>
    </row>
    <row r="34" spans="2:6" x14ac:dyDescent="0.25">
      <c r="B34" s="117" t="s">
        <v>120</v>
      </c>
      <c r="C34" s="168">
        <v>1870</v>
      </c>
      <c r="D34" s="169" t="s">
        <v>108</v>
      </c>
      <c r="E34" s="168">
        <v>1.6500000000000001</v>
      </c>
      <c r="F34" s="168">
        <f t="shared" si="2"/>
        <v>3085.5000000000005</v>
      </c>
    </row>
    <row r="35" spans="2:6" ht="30" x14ac:dyDescent="0.25">
      <c r="B35" s="117" t="s">
        <v>121</v>
      </c>
      <c r="C35" s="168">
        <v>5</v>
      </c>
      <c r="D35" s="169" t="s">
        <v>108</v>
      </c>
      <c r="E35" s="168">
        <v>75</v>
      </c>
      <c r="F35" s="168">
        <f t="shared" si="2"/>
        <v>375</v>
      </c>
    </row>
    <row r="36" spans="2:6" x14ac:dyDescent="0.25">
      <c r="B36" s="182"/>
      <c r="C36" s="182"/>
      <c r="D36" s="182"/>
      <c r="E36" s="182"/>
      <c r="F36" s="182"/>
    </row>
    <row r="37" spans="2:6" x14ac:dyDescent="0.25">
      <c r="B37" s="117" t="s">
        <v>123</v>
      </c>
      <c r="C37" s="168">
        <v>5</v>
      </c>
      <c r="D37" s="169" t="s">
        <v>108</v>
      </c>
      <c r="E37" s="168">
        <v>195</v>
      </c>
      <c r="F37" s="168">
        <f t="shared" si="2"/>
        <v>975</v>
      </c>
    </row>
    <row r="38" spans="2:6" x14ac:dyDescent="0.25">
      <c r="B38" s="117" t="s">
        <v>124</v>
      </c>
      <c r="C38" s="168">
        <v>82</v>
      </c>
      <c r="D38" s="169" t="s">
        <v>108</v>
      </c>
      <c r="E38" s="168">
        <v>80</v>
      </c>
      <c r="F38" s="168">
        <f t="shared" si="2"/>
        <v>6560</v>
      </c>
    </row>
    <row r="39" spans="2:6" x14ac:dyDescent="0.25">
      <c r="B39" s="117" t="s">
        <v>125</v>
      </c>
      <c r="C39" s="168">
        <v>5</v>
      </c>
      <c r="D39" s="169" t="s">
        <v>108</v>
      </c>
      <c r="E39" s="168">
        <v>80</v>
      </c>
      <c r="F39" s="168">
        <f t="shared" si="2"/>
        <v>400</v>
      </c>
    </row>
    <row r="40" spans="2:6" x14ac:dyDescent="0.25">
      <c r="B40" s="117" t="s">
        <v>127</v>
      </c>
      <c r="C40" s="168">
        <v>17</v>
      </c>
      <c r="D40" s="169" t="s">
        <v>108</v>
      </c>
      <c r="E40" s="168">
        <v>70</v>
      </c>
      <c r="F40" s="168">
        <f t="shared" si="2"/>
        <v>1190</v>
      </c>
    </row>
    <row r="41" spans="2:6" x14ac:dyDescent="0.25">
      <c r="B41" s="182"/>
      <c r="C41" s="182"/>
      <c r="D41" s="182"/>
      <c r="E41" s="182"/>
      <c r="F41" s="182"/>
    </row>
    <row r="42" spans="2:6" ht="30" x14ac:dyDescent="0.25">
      <c r="B42" s="117" t="s">
        <v>129</v>
      </c>
      <c r="C42" s="168">
        <f>82*2</f>
        <v>164</v>
      </c>
      <c r="D42" s="169" t="s">
        <v>130</v>
      </c>
      <c r="E42" s="168">
        <v>80</v>
      </c>
      <c r="F42" s="168">
        <f t="shared" si="2"/>
        <v>13120</v>
      </c>
    </row>
    <row r="43" spans="2:6" ht="30" x14ac:dyDescent="0.25">
      <c r="B43" s="117" t="s">
        <v>131</v>
      </c>
      <c r="C43" s="168">
        <v>60</v>
      </c>
      <c r="D43" s="169" t="s">
        <v>96</v>
      </c>
      <c r="E43" s="168">
        <v>45</v>
      </c>
      <c r="F43" s="168">
        <f t="shared" si="2"/>
        <v>2700</v>
      </c>
    </row>
    <row r="44" spans="2:6" x14ac:dyDescent="0.25">
      <c r="B44" s="117" t="s">
        <v>132</v>
      </c>
      <c r="C44" s="168">
        <v>5</v>
      </c>
      <c r="D44" s="169" t="s">
        <v>96</v>
      </c>
      <c r="E44" s="168">
        <v>37.5</v>
      </c>
      <c r="F44" s="168">
        <f t="shared" si="2"/>
        <v>187.5</v>
      </c>
    </row>
    <row r="45" spans="2:6" x14ac:dyDescent="0.25">
      <c r="B45" s="117" t="s">
        <v>133</v>
      </c>
      <c r="C45" s="168">
        <v>5</v>
      </c>
      <c r="D45" s="169" t="s">
        <v>96</v>
      </c>
      <c r="E45" s="168">
        <v>37.5</v>
      </c>
      <c r="F45" s="168">
        <f t="shared" si="2"/>
        <v>187.5</v>
      </c>
    </row>
    <row r="46" spans="2:6" x14ac:dyDescent="0.25">
      <c r="B46" s="114" t="s">
        <v>157</v>
      </c>
      <c r="C46" s="168">
        <v>85</v>
      </c>
      <c r="D46" s="169" t="s">
        <v>96</v>
      </c>
      <c r="E46" s="168">
        <v>45</v>
      </c>
      <c r="F46" s="168">
        <f t="shared" si="2"/>
        <v>3825</v>
      </c>
    </row>
    <row r="47" spans="2:6" x14ac:dyDescent="0.25">
      <c r="B47" s="117" t="s">
        <v>158</v>
      </c>
      <c r="C47" s="168">
        <v>82</v>
      </c>
      <c r="D47" s="169" t="s">
        <v>96</v>
      </c>
      <c r="E47" s="168">
        <v>120</v>
      </c>
      <c r="F47" s="168">
        <f t="shared" si="2"/>
        <v>9840</v>
      </c>
    </row>
    <row r="48" spans="2:6" x14ac:dyDescent="0.25">
      <c r="B48" s="117" t="s">
        <v>163</v>
      </c>
      <c r="C48" s="168">
        <v>82</v>
      </c>
      <c r="D48" s="169" t="s">
        <v>96</v>
      </c>
      <c r="E48" s="168">
        <v>3</v>
      </c>
      <c r="F48" s="168">
        <f t="shared" si="2"/>
        <v>246</v>
      </c>
    </row>
    <row r="49" spans="2:6" x14ac:dyDescent="0.25">
      <c r="B49" s="182"/>
      <c r="C49" s="182"/>
      <c r="D49" s="182"/>
      <c r="E49" s="182"/>
      <c r="F49" s="182"/>
    </row>
    <row r="50" spans="2:6" x14ac:dyDescent="0.25">
      <c r="B50" s="117" t="s">
        <v>141</v>
      </c>
      <c r="C50" s="168">
        <v>2</v>
      </c>
      <c r="D50" s="169" t="s">
        <v>96</v>
      </c>
      <c r="E50" s="168">
        <v>21.78</v>
      </c>
      <c r="F50" s="168">
        <f t="shared" si="2"/>
        <v>43.56</v>
      </c>
    </row>
    <row r="51" spans="2:6" x14ac:dyDescent="0.25">
      <c r="B51" s="117" t="s">
        <v>142</v>
      </c>
      <c r="C51" s="168">
        <v>30</v>
      </c>
      <c r="D51" s="169" t="s">
        <v>108</v>
      </c>
      <c r="E51" s="168">
        <v>18</v>
      </c>
      <c r="F51" s="168">
        <f t="shared" si="2"/>
        <v>540</v>
      </c>
    </row>
    <row r="52" spans="2:6" x14ac:dyDescent="0.25">
      <c r="B52" s="117" t="s">
        <v>138</v>
      </c>
      <c r="C52" s="168">
        <v>17</v>
      </c>
      <c r="D52" s="169" t="s">
        <v>96</v>
      </c>
      <c r="E52" s="168">
        <v>60</v>
      </c>
      <c r="F52" s="168">
        <f t="shared" si="2"/>
        <v>1020</v>
      </c>
    </row>
    <row r="53" spans="2:6" x14ac:dyDescent="0.25">
      <c r="B53" s="117" t="s">
        <v>145</v>
      </c>
      <c r="C53" s="168">
        <v>17</v>
      </c>
      <c r="D53" s="169" t="s">
        <v>108</v>
      </c>
      <c r="E53" s="168">
        <v>30</v>
      </c>
      <c r="F53" s="168">
        <f t="shared" si="2"/>
        <v>510</v>
      </c>
    </row>
    <row r="54" spans="2:6" ht="30" x14ac:dyDescent="0.25">
      <c r="B54" s="117" t="s">
        <v>143</v>
      </c>
      <c r="C54" s="168">
        <v>17</v>
      </c>
      <c r="D54" s="169" t="s">
        <v>108</v>
      </c>
      <c r="E54" s="168">
        <v>20</v>
      </c>
      <c r="F54" s="168">
        <f t="shared" si="2"/>
        <v>340</v>
      </c>
    </row>
    <row r="55" spans="2:6" x14ac:dyDescent="0.25">
      <c r="B55" s="117" t="s">
        <v>110</v>
      </c>
      <c r="C55" s="168">
        <v>4</v>
      </c>
      <c r="D55" s="169" t="s">
        <v>96</v>
      </c>
      <c r="E55" s="168">
        <v>20</v>
      </c>
      <c r="F55" s="168">
        <f t="shared" si="2"/>
        <v>80</v>
      </c>
    </row>
    <row r="56" spans="2:6" x14ac:dyDescent="0.25">
      <c r="B56" s="182"/>
      <c r="C56" s="182"/>
      <c r="D56" s="182"/>
      <c r="E56" s="182"/>
      <c r="F56" s="182"/>
    </row>
    <row r="57" spans="2:6" ht="30" x14ac:dyDescent="0.25">
      <c r="B57" s="117" t="s">
        <v>147</v>
      </c>
      <c r="C57" s="168">
        <v>11</v>
      </c>
      <c r="D57" s="169" t="s">
        <v>96</v>
      </c>
      <c r="E57" s="168">
        <v>120</v>
      </c>
      <c r="F57" s="168">
        <f t="shared" ref="F57:F58" si="3">E57*C57</f>
        <v>1320</v>
      </c>
    </row>
    <row r="58" spans="2:6" ht="30" x14ac:dyDescent="0.25">
      <c r="B58" s="117" t="s">
        <v>148</v>
      </c>
      <c r="C58" s="168">
        <v>11</v>
      </c>
      <c r="D58" s="169" t="s">
        <v>96</v>
      </c>
      <c r="E58" s="168">
        <v>120</v>
      </c>
      <c r="F58" s="168">
        <f t="shared" si="3"/>
        <v>1320</v>
      </c>
    </row>
    <row r="59" spans="2:6" x14ac:dyDescent="0.25">
      <c r="B59" s="117" t="s">
        <v>159</v>
      </c>
      <c r="C59" s="168">
        <v>29</v>
      </c>
      <c r="D59" s="169" t="s">
        <v>96</v>
      </c>
      <c r="E59" s="168">
        <v>50</v>
      </c>
      <c r="F59" s="168">
        <f>E59*C59</f>
        <v>1450</v>
      </c>
    </row>
    <row r="60" spans="2:6" x14ac:dyDescent="0.25">
      <c r="B60" s="186"/>
      <c r="C60" s="186"/>
      <c r="D60" s="186"/>
      <c r="E60" s="186"/>
      <c r="F60" s="104">
        <f>SUM(F16:F59)</f>
        <v>66523.100000000006</v>
      </c>
    </row>
    <row r="61" spans="2:6" x14ac:dyDescent="0.25">
      <c r="B61" s="183" t="s">
        <v>248</v>
      </c>
      <c r="C61" s="184"/>
      <c r="D61" s="184"/>
      <c r="E61" s="184"/>
      <c r="F61" s="185"/>
    </row>
    <row r="62" spans="2:6" x14ac:dyDescent="0.25">
      <c r="B62" s="115" t="s">
        <v>91</v>
      </c>
      <c r="C62" s="102" t="s">
        <v>211</v>
      </c>
      <c r="D62" s="103" t="s">
        <v>92</v>
      </c>
      <c r="E62" s="102" t="s">
        <v>212</v>
      </c>
      <c r="F62" s="102" t="s">
        <v>213</v>
      </c>
    </row>
    <row r="63" spans="2:6" x14ac:dyDescent="0.25">
      <c r="B63" s="127" t="s">
        <v>223</v>
      </c>
      <c r="C63" s="173">
        <v>8</v>
      </c>
      <c r="D63" s="173" t="s">
        <v>204</v>
      </c>
      <c r="E63" s="173">
        <v>55</v>
      </c>
      <c r="F63" s="173">
        <f t="shared" ref="F63:F68" si="4">E63*C63</f>
        <v>440</v>
      </c>
    </row>
    <row r="64" spans="2:6" x14ac:dyDescent="0.25">
      <c r="B64" s="127" t="s">
        <v>224</v>
      </c>
      <c r="C64" s="173">
        <f>34*1.2</f>
        <v>40.799999999999997</v>
      </c>
      <c r="D64" s="173" t="s">
        <v>216</v>
      </c>
      <c r="E64" s="173">
        <v>45</v>
      </c>
      <c r="F64" s="173">
        <f t="shared" si="4"/>
        <v>1835.9999999999998</v>
      </c>
    </row>
    <row r="65" spans="2:6" x14ac:dyDescent="0.25">
      <c r="B65" s="127" t="s">
        <v>219</v>
      </c>
      <c r="C65" s="173">
        <v>9</v>
      </c>
      <c r="D65" s="173" t="s">
        <v>217</v>
      </c>
      <c r="E65" s="173">
        <f>2.7*100</f>
        <v>270</v>
      </c>
      <c r="F65" s="173">
        <f t="shared" si="4"/>
        <v>2430</v>
      </c>
    </row>
    <row r="66" spans="2:6" x14ac:dyDescent="0.25">
      <c r="B66" s="127" t="s">
        <v>209</v>
      </c>
      <c r="C66" s="173">
        <v>9</v>
      </c>
      <c r="D66" s="173" t="s">
        <v>217</v>
      </c>
      <c r="E66" s="173">
        <v>170</v>
      </c>
      <c r="F66" s="173">
        <f t="shared" si="4"/>
        <v>1530</v>
      </c>
    </row>
    <row r="67" spans="2:6" x14ac:dyDescent="0.25">
      <c r="B67" s="127" t="s">
        <v>220</v>
      </c>
      <c r="C67" s="173">
        <v>1</v>
      </c>
      <c r="D67" s="173" t="s">
        <v>239</v>
      </c>
      <c r="E67" s="173">
        <v>90</v>
      </c>
      <c r="F67" s="173">
        <f t="shared" si="4"/>
        <v>90</v>
      </c>
    </row>
    <row r="68" spans="2:6" x14ac:dyDescent="0.25">
      <c r="B68" s="129" t="s">
        <v>210</v>
      </c>
      <c r="C68" s="173">
        <v>6</v>
      </c>
      <c r="D68" s="173" t="s">
        <v>217</v>
      </c>
      <c r="E68" s="173">
        <f>300*2.7</f>
        <v>810</v>
      </c>
      <c r="F68" s="173">
        <f t="shared" si="4"/>
        <v>4860</v>
      </c>
    </row>
    <row r="69" spans="2:6" x14ac:dyDescent="0.25">
      <c r="B69" s="187"/>
      <c r="C69" s="187"/>
      <c r="D69" s="187"/>
      <c r="E69" s="187"/>
      <c r="F69" s="161">
        <f>SUM(F63:F68)</f>
        <v>11186</v>
      </c>
    </row>
    <row r="70" spans="2:6" x14ac:dyDescent="0.25">
      <c r="B70" s="183" t="s">
        <v>249</v>
      </c>
      <c r="C70" s="184"/>
      <c r="D70" s="184"/>
      <c r="E70" s="184"/>
      <c r="F70" s="185"/>
    </row>
    <row r="71" spans="2:6" ht="30" x14ac:dyDescent="0.25">
      <c r="B71" s="115" t="s">
        <v>91</v>
      </c>
      <c r="C71" s="104" t="s">
        <v>211</v>
      </c>
      <c r="D71" s="105" t="s">
        <v>92</v>
      </c>
      <c r="E71" s="104" t="s">
        <v>212</v>
      </c>
      <c r="F71" s="104" t="s">
        <v>213</v>
      </c>
    </row>
    <row r="72" spans="2:6" ht="30" x14ac:dyDescent="0.25">
      <c r="B72" s="99" t="s">
        <v>205</v>
      </c>
      <c r="C72" s="124">
        <v>8</v>
      </c>
      <c r="D72" s="124" t="s">
        <v>204</v>
      </c>
      <c r="E72" s="124">
        <v>55</v>
      </c>
      <c r="F72" s="124">
        <f>E72*C72</f>
        <v>440</v>
      </c>
    </row>
    <row r="73" spans="2:6" x14ac:dyDescent="0.25">
      <c r="B73" s="99" t="s">
        <v>240</v>
      </c>
      <c r="C73" s="124">
        <v>60</v>
      </c>
      <c r="D73" s="124" t="s">
        <v>204</v>
      </c>
      <c r="E73" s="124">
        <v>20</v>
      </c>
      <c r="F73" s="124">
        <f t="shared" ref="F73:F74" si="5">E73*C73</f>
        <v>1200</v>
      </c>
    </row>
    <row r="74" spans="2:6" ht="30" x14ac:dyDescent="0.25">
      <c r="B74" s="100" t="s">
        <v>206</v>
      </c>
      <c r="C74" s="124">
        <v>10</v>
      </c>
      <c r="D74" s="124" t="s">
        <v>204</v>
      </c>
      <c r="E74" s="124">
        <v>60</v>
      </c>
      <c r="F74" s="124">
        <f t="shared" si="5"/>
        <v>600</v>
      </c>
    </row>
    <row r="75" spans="2:6" x14ac:dyDescent="0.25">
      <c r="B75" s="98" t="s">
        <v>208</v>
      </c>
      <c r="C75" s="124">
        <v>5</v>
      </c>
      <c r="D75" s="124" t="s">
        <v>204</v>
      </c>
      <c r="E75" s="124">
        <v>50</v>
      </c>
      <c r="F75" s="124">
        <f>E75*C75</f>
        <v>250</v>
      </c>
    </row>
    <row r="76" spans="2:6" ht="30" x14ac:dyDescent="0.25">
      <c r="B76" s="99" t="s">
        <v>218</v>
      </c>
      <c r="C76" s="124">
        <v>5</v>
      </c>
      <c r="D76" s="124" t="s">
        <v>204</v>
      </c>
      <c r="E76" s="124">
        <v>50</v>
      </c>
      <c r="F76" s="124">
        <f>E76*C76</f>
        <v>250</v>
      </c>
    </row>
    <row r="77" spans="2:6" x14ac:dyDescent="0.25">
      <c r="B77" s="93" t="s">
        <v>241</v>
      </c>
      <c r="C77" s="124">
        <v>9</v>
      </c>
      <c r="D77" s="124" t="s">
        <v>204</v>
      </c>
      <c r="E77" s="124">
        <v>45</v>
      </c>
      <c r="F77" s="124">
        <f>E77*C77</f>
        <v>405</v>
      </c>
    </row>
    <row r="78" spans="2:6" ht="30" x14ac:dyDescent="0.25">
      <c r="B78" s="93" t="s">
        <v>243</v>
      </c>
      <c r="C78" s="124">
        <v>20</v>
      </c>
      <c r="D78" s="124" t="s">
        <v>204</v>
      </c>
      <c r="E78" s="124">
        <v>55</v>
      </c>
      <c r="F78" s="124">
        <f>E78*C78</f>
        <v>1100</v>
      </c>
    </row>
    <row r="79" spans="2:6" x14ac:dyDescent="0.25">
      <c r="B79" s="188"/>
      <c r="C79" s="188"/>
      <c r="D79" s="188"/>
      <c r="E79" s="188"/>
      <c r="F79" s="131">
        <f>SUM(F72:F74)</f>
        <v>2240</v>
      </c>
    </row>
    <row r="80" spans="2:6" x14ac:dyDescent="0.25">
      <c r="B80" s="183" t="s">
        <v>251</v>
      </c>
      <c r="C80" s="184"/>
      <c r="D80" s="184"/>
      <c r="E80" s="184"/>
      <c r="F80" s="185"/>
    </row>
    <row r="81" spans="2:8" ht="30" x14ac:dyDescent="0.25">
      <c r="B81" s="97" t="s">
        <v>91</v>
      </c>
      <c r="C81" s="133" t="s">
        <v>211</v>
      </c>
      <c r="D81" s="134" t="s">
        <v>92</v>
      </c>
      <c r="E81" s="133" t="s">
        <v>212</v>
      </c>
      <c r="F81" s="133" t="s">
        <v>213</v>
      </c>
      <c r="G81" s="106"/>
      <c r="H81" s="106"/>
    </row>
    <row r="82" spans="2:8" x14ac:dyDescent="0.25">
      <c r="B82" s="137" t="s">
        <v>198</v>
      </c>
      <c r="C82" s="136"/>
      <c r="D82" s="135"/>
      <c r="E82" s="135"/>
      <c r="F82" s="135"/>
      <c r="G82" s="106"/>
      <c r="H82" s="106"/>
    </row>
    <row r="83" spans="2:8" x14ac:dyDescent="0.25">
      <c r="B83" s="137"/>
      <c r="C83" s="138"/>
      <c r="D83" s="137"/>
      <c r="E83" s="137"/>
      <c r="F83" s="137"/>
      <c r="G83" s="106"/>
      <c r="H83" s="106"/>
    </row>
    <row r="84" spans="2:8" x14ac:dyDescent="0.25">
      <c r="B84" s="139" t="s">
        <v>197</v>
      </c>
      <c r="C84" s="154">
        <v>1</v>
      </c>
      <c r="D84" s="154" t="s">
        <v>214</v>
      </c>
      <c r="E84" s="154">
        <v>0</v>
      </c>
      <c r="F84" s="154">
        <f>C84*E84</f>
        <v>0</v>
      </c>
      <c r="G84" s="106"/>
      <c r="H84" s="106"/>
    </row>
    <row r="85" spans="2:8" x14ac:dyDescent="0.25">
      <c r="B85" s="141" t="s">
        <v>180</v>
      </c>
      <c r="C85" s="154">
        <v>3</v>
      </c>
      <c r="D85" s="154" t="s">
        <v>214</v>
      </c>
      <c r="E85" s="154">
        <v>0</v>
      </c>
      <c r="F85" s="154">
        <f t="shared" ref="F85:F87" si="6">C85*E85</f>
        <v>0</v>
      </c>
      <c r="G85" s="106"/>
      <c r="H85" s="106"/>
    </row>
    <row r="86" spans="2:8" ht="30" x14ac:dyDescent="0.25">
      <c r="B86" s="141" t="s">
        <v>181</v>
      </c>
      <c r="C86" s="154">
        <v>1</v>
      </c>
      <c r="D86" s="154" t="s">
        <v>214</v>
      </c>
      <c r="E86" s="154">
        <v>0</v>
      </c>
      <c r="F86" s="154">
        <f t="shared" si="6"/>
        <v>0</v>
      </c>
      <c r="G86" s="106"/>
      <c r="H86" s="106"/>
    </row>
    <row r="87" spans="2:8" x14ac:dyDescent="0.25">
      <c r="B87" s="141" t="s">
        <v>215</v>
      </c>
      <c r="C87" s="154">
        <v>1</v>
      </c>
      <c r="D87" s="154" t="s">
        <v>214</v>
      </c>
      <c r="E87" s="154">
        <v>0</v>
      </c>
      <c r="F87" s="154">
        <f t="shared" si="6"/>
        <v>0</v>
      </c>
      <c r="G87" s="106"/>
      <c r="H87" s="106"/>
    </row>
    <row r="88" spans="2:8" x14ac:dyDescent="0.25">
      <c r="B88" s="94"/>
      <c r="C88" s="138"/>
      <c r="D88" s="138"/>
      <c r="E88" s="138"/>
      <c r="F88" s="138"/>
      <c r="G88" s="110"/>
      <c r="H88" s="110"/>
    </row>
    <row r="89" spans="2:8" x14ac:dyDescent="0.25">
      <c r="B89" s="92" t="s">
        <v>189</v>
      </c>
      <c r="C89" s="189">
        <v>4</v>
      </c>
      <c r="D89" s="189" t="s">
        <v>214</v>
      </c>
      <c r="E89" s="189">
        <v>25</v>
      </c>
      <c r="F89" s="189">
        <v>0</v>
      </c>
      <c r="G89" s="110"/>
      <c r="H89" s="110"/>
    </row>
    <row r="90" spans="2:8" x14ac:dyDescent="0.25">
      <c r="B90" s="139" t="s">
        <v>166</v>
      </c>
      <c r="C90" s="189"/>
      <c r="D90" s="189"/>
      <c r="E90" s="189"/>
      <c r="F90" s="189"/>
      <c r="G90" s="110"/>
      <c r="H90" s="110"/>
    </row>
    <row r="91" spans="2:8" x14ac:dyDescent="0.25">
      <c r="B91" s="92" t="s">
        <v>187</v>
      </c>
      <c r="C91" s="189"/>
      <c r="D91" s="189"/>
      <c r="E91" s="189"/>
      <c r="F91" s="189"/>
      <c r="G91" s="110"/>
      <c r="H91" s="110"/>
    </row>
    <row r="92" spans="2:8" x14ac:dyDescent="0.25">
      <c r="B92" s="94"/>
      <c r="C92" s="138"/>
      <c r="D92" s="138"/>
      <c r="E92" s="138"/>
      <c r="F92" s="138"/>
      <c r="G92" s="110"/>
      <c r="H92" s="110"/>
    </row>
    <row r="93" spans="2:8" x14ac:dyDescent="0.25">
      <c r="B93" s="92" t="s">
        <v>186</v>
      </c>
      <c r="C93" s="189">
        <v>4</v>
      </c>
      <c r="D93" s="189" t="s">
        <v>214</v>
      </c>
      <c r="E93" s="189">
        <v>25</v>
      </c>
      <c r="F93" s="189">
        <v>0</v>
      </c>
      <c r="G93" s="110"/>
      <c r="H93" s="110"/>
    </row>
    <row r="94" spans="2:8" x14ac:dyDescent="0.25">
      <c r="B94" s="92" t="s">
        <v>190</v>
      </c>
      <c r="C94" s="189"/>
      <c r="D94" s="189"/>
      <c r="E94" s="189"/>
      <c r="F94" s="189"/>
      <c r="G94" s="110"/>
      <c r="H94" s="110"/>
    </row>
    <row r="95" spans="2:8" x14ac:dyDescent="0.25">
      <c r="B95" s="92" t="s">
        <v>188</v>
      </c>
      <c r="C95" s="189"/>
      <c r="D95" s="189"/>
      <c r="E95" s="189"/>
      <c r="F95" s="189"/>
      <c r="G95" s="110"/>
      <c r="H95" s="110"/>
    </row>
    <row r="96" spans="2:8" x14ac:dyDescent="0.25">
      <c r="B96" s="94" t="s">
        <v>196</v>
      </c>
      <c r="C96" s="142"/>
      <c r="D96" s="142"/>
      <c r="E96" s="138"/>
      <c r="F96" s="142"/>
      <c r="G96" s="143"/>
      <c r="H96" s="144"/>
    </row>
    <row r="97" spans="2:8" x14ac:dyDescent="0.25">
      <c r="B97" s="145" t="s">
        <v>182</v>
      </c>
      <c r="C97" s="146">
        <v>8</v>
      </c>
      <c r="D97" s="154" t="s">
        <v>214</v>
      </c>
      <c r="E97" s="154">
        <v>200</v>
      </c>
      <c r="F97" s="154">
        <f>C97*E97</f>
        <v>1600</v>
      </c>
      <c r="G97" s="106"/>
      <c r="H97" s="147">
        <v>40849</v>
      </c>
    </row>
    <row r="98" spans="2:8" x14ac:dyDescent="0.25">
      <c r="B98" s="145" t="s">
        <v>207</v>
      </c>
      <c r="C98" s="146">
        <v>11</v>
      </c>
      <c r="D98" s="154" t="s">
        <v>214</v>
      </c>
      <c r="E98" s="154">
        <v>200</v>
      </c>
      <c r="F98" s="154">
        <f t="shared" ref="F98:F106" si="7">C98*E98</f>
        <v>2200</v>
      </c>
      <c r="G98" s="106"/>
      <c r="H98" s="147"/>
    </row>
    <row r="99" spans="2:8" x14ac:dyDescent="0.25">
      <c r="B99" s="92" t="s">
        <v>183</v>
      </c>
      <c r="C99" s="146">
        <v>4</v>
      </c>
      <c r="D99" s="154" t="s">
        <v>214</v>
      </c>
      <c r="E99" s="154">
        <v>200</v>
      </c>
      <c r="F99" s="154">
        <f t="shared" si="7"/>
        <v>800</v>
      </c>
      <c r="G99" s="106"/>
      <c r="H99" s="148">
        <v>40965</v>
      </c>
    </row>
    <row r="100" spans="2:8" x14ac:dyDescent="0.25">
      <c r="B100" s="92" t="s">
        <v>184</v>
      </c>
      <c r="C100" s="146">
        <v>4</v>
      </c>
      <c r="D100" s="154" t="s">
        <v>214</v>
      </c>
      <c r="E100" s="154">
        <v>200</v>
      </c>
      <c r="F100" s="154">
        <f t="shared" si="7"/>
        <v>800</v>
      </c>
      <c r="G100" s="106"/>
      <c r="H100" s="148">
        <v>40993</v>
      </c>
    </row>
    <row r="101" spans="2:8" x14ac:dyDescent="0.25">
      <c r="B101" s="139" t="s">
        <v>191</v>
      </c>
      <c r="C101" s="146">
        <v>4</v>
      </c>
      <c r="D101" s="154" t="s">
        <v>214</v>
      </c>
      <c r="E101" s="154">
        <v>200</v>
      </c>
      <c r="F101" s="154">
        <f t="shared" si="7"/>
        <v>800</v>
      </c>
      <c r="G101" s="106"/>
      <c r="H101" s="148">
        <v>40943</v>
      </c>
    </row>
    <row r="102" spans="2:8" x14ac:dyDescent="0.25">
      <c r="B102" s="139" t="s">
        <v>192</v>
      </c>
      <c r="C102" s="146">
        <v>4</v>
      </c>
      <c r="D102" s="154" t="s">
        <v>214</v>
      </c>
      <c r="E102" s="154">
        <v>200</v>
      </c>
      <c r="F102" s="154">
        <f t="shared" si="7"/>
        <v>800</v>
      </c>
      <c r="G102" s="106"/>
      <c r="H102" s="148">
        <v>40930</v>
      </c>
    </row>
    <row r="103" spans="2:8" x14ac:dyDescent="0.25">
      <c r="B103" s="139" t="s">
        <v>195</v>
      </c>
      <c r="C103" s="146">
        <v>4</v>
      </c>
      <c r="D103" s="154" t="s">
        <v>214</v>
      </c>
      <c r="E103" s="154">
        <v>200</v>
      </c>
      <c r="F103" s="154">
        <f t="shared" si="7"/>
        <v>800</v>
      </c>
      <c r="G103" s="106"/>
      <c r="H103" s="95">
        <v>40860</v>
      </c>
    </row>
    <row r="104" spans="2:8" x14ac:dyDescent="0.25">
      <c r="B104" s="139" t="s">
        <v>194</v>
      </c>
      <c r="C104" s="146">
        <v>4</v>
      </c>
      <c r="D104" s="154" t="s">
        <v>214</v>
      </c>
      <c r="E104" s="154">
        <v>200</v>
      </c>
      <c r="F104" s="154">
        <f t="shared" si="7"/>
        <v>800</v>
      </c>
      <c r="G104" s="106"/>
      <c r="H104" s="148">
        <v>40916</v>
      </c>
    </row>
    <row r="105" spans="2:8" x14ac:dyDescent="0.25">
      <c r="B105" s="92" t="s">
        <v>185</v>
      </c>
      <c r="C105" s="146">
        <v>4</v>
      </c>
      <c r="D105" s="154" t="s">
        <v>214</v>
      </c>
      <c r="E105" s="154">
        <v>200</v>
      </c>
      <c r="F105" s="154">
        <f t="shared" si="7"/>
        <v>800</v>
      </c>
      <c r="G105" s="106"/>
      <c r="H105" s="95">
        <v>40848</v>
      </c>
    </row>
    <row r="106" spans="2:8" x14ac:dyDescent="0.25">
      <c r="B106" s="139" t="s">
        <v>193</v>
      </c>
      <c r="C106" s="146">
        <v>4</v>
      </c>
      <c r="D106" s="154" t="s">
        <v>214</v>
      </c>
      <c r="E106" s="154">
        <v>200</v>
      </c>
      <c r="F106" s="154">
        <f t="shared" si="7"/>
        <v>800</v>
      </c>
      <c r="G106" s="106"/>
      <c r="H106" s="95">
        <v>40848</v>
      </c>
    </row>
    <row r="107" spans="2:8" x14ac:dyDescent="0.25">
      <c r="B107" s="149"/>
      <c r="C107" s="150"/>
      <c r="D107" s="149"/>
      <c r="E107" s="161"/>
      <c r="F107" s="149"/>
      <c r="G107" s="106"/>
      <c r="H107" s="106"/>
    </row>
    <row r="108" spans="2:8" x14ac:dyDescent="0.25">
      <c r="B108" s="190"/>
      <c r="C108" s="190"/>
      <c r="D108" s="190"/>
      <c r="E108" s="190"/>
      <c r="F108" s="151">
        <f>SUM(F84:F106)</f>
        <v>10200</v>
      </c>
      <c r="G108" s="152"/>
      <c r="H108" s="152"/>
    </row>
    <row r="109" spans="2:8" x14ac:dyDescent="0.25">
      <c r="B109" s="183" t="s">
        <v>250</v>
      </c>
      <c r="C109" s="184"/>
      <c r="D109" s="184"/>
      <c r="E109" s="184"/>
      <c r="F109" s="185"/>
    </row>
    <row r="110" spans="2:8" ht="30" x14ac:dyDescent="0.25">
      <c r="B110" s="97" t="s">
        <v>91</v>
      </c>
      <c r="C110" s="133" t="s">
        <v>211</v>
      </c>
      <c r="D110" s="134" t="s">
        <v>92</v>
      </c>
      <c r="E110" s="133" t="s">
        <v>212</v>
      </c>
      <c r="F110" s="133" t="s">
        <v>213</v>
      </c>
    </row>
    <row r="111" spans="2:8" x14ac:dyDescent="0.25">
      <c r="B111" s="108" t="s">
        <v>245</v>
      </c>
      <c r="C111" s="109">
        <v>1</v>
      </c>
      <c r="D111" s="155" t="s">
        <v>200</v>
      </c>
      <c r="E111" s="109">
        <v>2500</v>
      </c>
      <c r="F111" s="155">
        <f>E111*C111</f>
        <v>2500</v>
      </c>
    </row>
    <row r="112" spans="2:8" x14ac:dyDescent="0.25">
      <c r="B112" s="128" t="s">
        <v>201</v>
      </c>
      <c r="C112" s="155">
        <v>1</v>
      </c>
      <c r="D112" s="155" t="s">
        <v>200</v>
      </c>
      <c r="E112" s="155">
        <v>450</v>
      </c>
      <c r="F112" s="155">
        <f t="shared" ref="F112:F116" si="8">E112*C112</f>
        <v>450</v>
      </c>
    </row>
    <row r="113" spans="2:6" x14ac:dyDescent="0.25">
      <c r="B113" s="128" t="s">
        <v>202</v>
      </c>
      <c r="C113" s="155">
        <v>11</v>
      </c>
      <c r="D113" s="155" t="s">
        <v>200</v>
      </c>
      <c r="E113" s="155">
        <v>50</v>
      </c>
      <c r="F113" s="155">
        <f t="shared" si="8"/>
        <v>550</v>
      </c>
    </row>
    <row r="114" spans="2:6" x14ac:dyDescent="0.25">
      <c r="B114" s="128" t="s">
        <v>203</v>
      </c>
      <c r="C114" s="155">
        <v>2</v>
      </c>
      <c r="D114" s="155" t="s">
        <v>200</v>
      </c>
      <c r="E114" s="155">
        <f>700*7/24</f>
        <v>204.16666666666666</v>
      </c>
      <c r="F114" s="155">
        <f t="shared" si="8"/>
        <v>408.33333333333331</v>
      </c>
    </row>
    <row r="115" spans="2:6" x14ac:dyDescent="0.25">
      <c r="B115" s="127" t="s">
        <v>221</v>
      </c>
      <c r="C115" s="155">
        <v>11</v>
      </c>
      <c r="D115" s="155" t="s">
        <v>200</v>
      </c>
      <c r="E115" s="155">
        <v>80</v>
      </c>
      <c r="F115" s="155">
        <f t="shared" si="8"/>
        <v>880</v>
      </c>
    </row>
    <row r="116" spans="2:6" x14ac:dyDescent="0.25">
      <c r="B116" s="145" t="s">
        <v>242</v>
      </c>
      <c r="C116" s="156">
        <v>1</v>
      </c>
      <c r="D116" s="155" t="s">
        <v>244</v>
      </c>
      <c r="E116" s="157">
        <v>0</v>
      </c>
      <c r="F116" s="155">
        <f t="shared" si="8"/>
        <v>0</v>
      </c>
    </row>
    <row r="117" spans="2:6" x14ac:dyDescent="0.25">
      <c r="B117" s="191" t="s">
        <v>149</v>
      </c>
      <c r="C117" s="191"/>
      <c r="D117" s="191"/>
      <c r="E117" s="191"/>
      <c r="F117" s="164">
        <f>SUM(F111:F116)</f>
        <v>4788.3333333333339</v>
      </c>
    </row>
    <row r="118" spans="2:6" x14ac:dyDescent="0.25">
      <c r="B118" s="126" t="s">
        <v>252</v>
      </c>
      <c r="F118" s="163">
        <f>SUM(F117,F108,F79,F69,F60,F12)</f>
        <v>155987.43333333335</v>
      </c>
    </row>
  </sheetData>
  <mergeCells count="29">
    <mergeCell ref="B108:E108"/>
    <mergeCell ref="B117:E117"/>
    <mergeCell ref="F89:F91"/>
    <mergeCell ref="C93:C95"/>
    <mergeCell ref="D93:D95"/>
    <mergeCell ref="E93:E95"/>
    <mergeCell ref="F93:F95"/>
    <mergeCell ref="B109:F109"/>
    <mergeCell ref="B69:E69"/>
    <mergeCell ref="B79:E79"/>
    <mergeCell ref="C89:C91"/>
    <mergeCell ref="D89:D91"/>
    <mergeCell ref="E89:E91"/>
    <mergeCell ref="B13:F13"/>
    <mergeCell ref="B2:F2"/>
    <mergeCell ref="B12:E12"/>
    <mergeCell ref="B15:F15"/>
    <mergeCell ref="B80:F80"/>
    <mergeCell ref="B70:F70"/>
    <mergeCell ref="B61:F61"/>
    <mergeCell ref="B20:F20"/>
    <mergeCell ref="B24:F24"/>
    <mergeCell ref="B29:F29"/>
    <mergeCell ref="B33:F33"/>
    <mergeCell ref="B36:F36"/>
    <mergeCell ref="B41:F41"/>
    <mergeCell ref="B49:F49"/>
    <mergeCell ref="B56:F56"/>
    <mergeCell ref="B60:E6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7"/>
  <sheetViews>
    <sheetView topLeftCell="A19" workbookViewId="0">
      <selection activeCell="G9" sqref="G8:G9"/>
    </sheetView>
  </sheetViews>
  <sheetFormatPr baseColWidth="10" defaultRowHeight="15" x14ac:dyDescent="0.25"/>
  <cols>
    <col min="1" max="1" width="2.7109375" style="1" bestFit="1" customWidth="1"/>
    <col min="2" max="2" width="37" style="1" customWidth="1"/>
    <col min="3" max="3" width="5" style="1" bestFit="1" customWidth="1"/>
    <col min="4" max="16384" width="11.42578125" style="1"/>
  </cols>
  <sheetData>
    <row r="1" spans="1:3" ht="15.75" customHeight="1" x14ac:dyDescent="0.25">
      <c r="A1" s="33" t="s">
        <v>89</v>
      </c>
      <c r="B1" s="33"/>
      <c r="C1" s="33"/>
    </row>
    <row r="2" spans="1:3" x14ac:dyDescent="0.25">
      <c r="A2" s="28" t="s">
        <v>90</v>
      </c>
      <c r="B2" s="29" t="s">
        <v>91</v>
      </c>
      <c r="C2" s="30" t="s">
        <v>92</v>
      </c>
    </row>
    <row r="3" spans="1:3" ht="15.75" customHeight="1" x14ac:dyDescent="0.25">
      <c r="A3" s="34" t="s">
        <v>93</v>
      </c>
      <c r="B3" s="35"/>
      <c r="C3" s="35"/>
    </row>
    <row r="4" spans="1:3" ht="24.75" customHeight="1" x14ac:dyDescent="0.25">
      <c r="A4" s="192" t="s">
        <v>94</v>
      </c>
      <c r="B4" s="193"/>
      <c r="C4" s="193"/>
    </row>
    <row r="5" spans="1:3" x14ac:dyDescent="0.25">
      <c r="A5" s="25">
        <v>1</v>
      </c>
      <c r="B5" s="23" t="s">
        <v>95</v>
      </c>
      <c r="C5" s="25">
        <v>1500</v>
      </c>
    </row>
    <row r="6" spans="1:3" x14ac:dyDescent="0.25">
      <c r="A6" s="25">
        <v>2</v>
      </c>
      <c r="B6" s="23" t="s">
        <v>97</v>
      </c>
      <c r="C6" s="25">
        <v>1500</v>
      </c>
    </row>
    <row r="7" spans="1:3" x14ac:dyDescent="0.25">
      <c r="A7" s="25">
        <v>3</v>
      </c>
      <c r="B7" s="23" t="s">
        <v>98</v>
      </c>
      <c r="C7" s="25">
        <v>1500</v>
      </c>
    </row>
    <row r="8" spans="1:3" x14ac:dyDescent="0.25">
      <c r="A8" s="25">
        <v>4</v>
      </c>
      <c r="B8" s="23" t="s">
        <v>99</v>
      </c>
      <c r="C8" s="25">
        <v>360</v>
      </c>
    </row>
    <row r="9" spans="1:3" x14ac:dyDescent="0.25">
      <c r="A9" s="36"/>
      <c r="B9" s="37"/>
      <c r="C9" s="37"/>
    </row>
    <row r="10" spans="1:3" ht="15" customHeight="1" x14ac:dyDescent="0.25">
      <c r="A10" s="192" t="s">
        <v>100</v>
      </c>
      <c r="B10" s="193"/>
      <c r="C10" s="193"/>
    </row>
    <row r="11" spans="1:3" x14ac:dyDescent="0.25">
      <c r="A11" s="25">
        <v>1</v>
      </c>
      <c r="B11" s="23" t="s">
        <v>165</v>
      </c>
      <c r="C11" s="25">
        <v>25</v>
      </c>
    </row>
    <row r="12" spans="1:3" x14ac:dyDescent="0.25">
      <c r="A12" s="25">
        <v>3</v>
      </c>
      <c r="B12" s="23" t="s">
        <v>103</v>
      </c>
      <c r="C12" s="25">
        <v>25</v>
      </c>
    </row>
    <row r="13" spans="1:3" x14ac:dyDescent="0.25">
      <c r="A13" s="36"/>
      <c r="B13" s="37"/>
      <c r="C13" s="37"/>
    </row>
    <row r="14" spans="1:3" ht="15" customHeight="1" x14ac:dyDescent="0.25">
      <c r="A14" s="192" t="s">
        <v>104</v>
      </c>
      <c r="B14" s="193"/>
      <c r="C14" s="193"/>
    </row>
    <row r="15" spans="1:3" x14ac:dyDescent="0.25">
      <c r="A15" s="25">
        <v>1</v>
      </c>
      <c r="B15" s="23" t="s">
        <v>150</v>
      </c>
      <c r="C15" s="25">
        <v>2</v>
      </c>
    </row>
    <row r="16" spans="1:3" x14ac:dyDescent="0.25">
      <c r="A16" s="25">
        <v>2</v>
      </c>
      <c r="B16" s="23" t="s">
        <v>106</v>
      </c>
      <c r="C16" s="25">
        <v>360</v>
      </c>
    </row>
    <row r="17" spans="1:3" x14ac:dyDescent="0.25">
      <c r="A17" s="25">
        <v>3</v>
      </c>
      <c r="B17" s="23" t="s">
        <v>107</v>
      </c>
      <c r="C17" s="25">
        <v>8</v>
      </c>
    </row>
    <row r="18" spans="1:3" ht="24" x14ac:dyDescent="0.25">
      <c r="A18" s="25">
        <v>5</v>
      </c>
      <c r="B18" s="23" t="s">
        <v>110</v>
      </c>
      <c r="C18" s="25">
        <v>10</v>
      </c>
    </row>
    <row r="19" spans="1:3" x14ac:dyDescent="0.25">
      <c r="A19" s="36"/>
      <c r="B19" s="37"/>
      <c r="C19" s="37"/>
    </row>
    <row r="20" spans="1:3" ht="15" customHeight="1" x14ac:dyDescent="0.25">
      <c r="A20" s="192" t="s">
        <v>111</v>
      </c>
      <c r="B20" s="193"/>
      <c r="C20" s="193"/>
    </row>
    <row r="21" spans="1:3" x14ac:dyDescent="0.25">
      <c r="A21" s="25">
        <v>2</v>
      </c>
      <c r="B21" s="24" t="s">
        <v>112</v>
      </c>
      <c r="C21" s="25">
        <v>30</v>
      </c>
    </row>
    <row r="22" spans="1:3" x14ac:dyDescent="0.25">
      <c r="A22" s="25">
        <v>3</v>
      </c>
      <c r="B22" s="24" t="s">
        <v>113</v>
      </c>
      <c r="C22" s="25">
        <v>30</v>
      </c>
    </row>
    <row r="23" spans="1:3" x14ac:dyDescent="0.25">
      <c r="A23" s="25">
        <v>4</v>
      </c>
      <c r="B23" s="24" t="s">
        <v>114</v>
      </c>
      <c r="C23" s="25">
        <v>45</v>
      </c>
    </row>
    <row r="24" spans="1:3" x14ac:dyDescent="0.25">
      <c r="A24" s="25">
        <v>5</v>
      </c>
      <c r="B24" s="24" t="s">
        <v>115</v>
      </c>
      <c r="C24" s="25">
        <v>200</v>
      </c>
    </row>
    <row r="25" spans="1:3" x14ac:dyDescent="0.25">
      <c r="A25" s="25">
        <v>6</v>
      </c>
      <c r="B25" s="24" t="s">
        <v>116</v>
      </c>
      <c r="C25" s="25">
        <v>50</v>
      </c>
    </row>
    <row r="26" spans="1:3" x14ac:dyDescent="0.25">
      <c r="A26" s="25">
        <v>7</v>
      </c>
      <c r="B26" s="24" t="s">
        <v>117</v>
      </c>
      <c r="C26" s="25">
        <v>20</v>
      </c>
    </row>
    <row r="27" spans="1:3" x14ac:dyDescent="0.25">
      <c r="A27" s="25">
        <v>8</v>
      </c>
      <c r="B27" s="24" t="s">
        <v>118</v>
      </c>
      <c r="C27" s="25">
        <v>7</v>
      </c>
    </row>
    <row r="28" spans="1:3" x14ac:dyDescent="0.25">
      <c r="A28" s="36"/>
      <c r="B28" s="37"/>
      <c r="C28" s="37"/>
    </row>
    <row r="29" spans="1:3" ht="15" customHeight="1" x14ac:dyDescent="0.25">
      <c r="A29" s="192" t="s">
        <v>119</v>
      </c>
      <c r="B29" s="193"/>
      <c r="C29" s="193"/>
    </row>
    <row r="30" spans="1:3" x14ac:dyDescent="0.25">
      <c r="A30" s="25">
        <v>1</v>
      </c>
      <c r="B30" s="23" t="s">
        <v>151</v>
      </c>
      <c r="C30" s="25">
        <v>1</v>
      </c>
    </row>
    <row r="31" spans="1:3" ht="24" x14ac:dyDescent="0.25">
      <c r="A31" s="25">
        <v>2</v>
      </c>
      <c r="B31" s="23" t="s">
        <v>121</v>
      </c>
      <c r="C31" s="49">
        <v>90</v>
      </c>
    </row>
    <row r="32" spans="1:3" x14ac:dyDescent="0.25">
      <c r="A32" s="36"/>
      <c r="B32" s="37"/>
      <c r="C32" s="37"/>
    </row>
    <row r="33" spans="1:3" ht="15" customHeight="1" x14ac:dyDescent="0.25">
      <c r="A33" s="192" t="s">
        <v>122</v>
      </c>
      <c r="B33" s="193"/>
      <c r="C33" s="193"/>
    </row>
    <row r="34" spans="1:3" ht="24" x14ac:dyDescent="0.25">
      <c r="A34" s="25">
        <v>1</v>
      </c>
      <c r="B34" s="23" t="s">
        <v>123</v>
      </c>
      <c r="C34" s="25">
        <v>240</v>
      </c>
    </row>
    <row r="35" spans="1:3" x14ac:dyDescent="0.25">
      <c r="A35" s="25">
        <v>2</v>
      </c>
      <c r="B35" s="23" t="s">
        <v>124</v>
      </c>
      <c r="C35" s="25">
        <v>240</v>
      </c>
    </row>
    <row r="36" spans="1:3" x14ac:dyDescent="0.25">
      <c r="A36" s="25">
        <v>3</v>
      </c>
      <c r="B36" s="23" t="s">
        <v>125</v>
      </c>
      <c r="C36" s="25">
        <v>240</v>
      </c>
    </row>
    <row r="37" spans="1:3" x14ac:dyDescent="0.25">
      <c r="A37" s="25">
        <v>4</v>
      </c>
      <c r="B37" s="23" t="s">
        <v>126</v>
      </c>
      <c r="C37" s="25">
        <v>240</v>
      </c>
    </row>
    <row r="38" spans="1:3" x14ac:dyDescent="0.25">
      <c r="A38" s="25">
        <v>5</v>
      </c>
      <c r="B38" s="23" t="s">
        <v>127</v>
      </c>
      <c r="C38" s="25">
        <v>240</v>
      </c>
    </row>
    <row r="39" spans="1:3" x14ac:dyDescent="0.25">
      <c r="A39" s="36"/>
      <c r="B39" s="37"/>
      <c r="C39" s="37"/>
    </row>
    <row r="40" spans="1:3" ht="15" customHeight="1" x14ac:dyDescent="0.25">
      <c r="A40" s="192" t="s">
        <v>128</v>
      </c>
      <c r="B40" s="193"/>
      <c r="C40" s="193"/>
    </row>
    <row r="41" spans="1:3" ht="36" x14ac:dyDescent="0.25">
      <c r="A41" s="25">
        <v>1</v>
      </c>
      <c r="B41" s="23" t="s">
        <v>129</v>
      </c>
      <c r="C41" s="25">
        <v>240</v>
      </c>
    </row>
    <row r="42" spans="1:3" ht="24" x14ac:dyDescent="0.25">
      <c r="A42" s="27">
        <v>2</v>
      </c>
      <c r="B42" s="23" t="s">
        <v>131</v>
      </c>
      <c r="C42" s="25">
        <v>240</v>
      </c>
    </row>
    <row r="43" spans="1:3" x14ac:dyDescent="0.25">
      <c r="A43" s="27">
        <v>3</v>
      </c>
      <c r="B43" s="23" t="s">
        <v>132</v>
      </c>
      <c r="C43" s="25">
        <v>240</v>
      </c>
    </row>
    <row r="44" spans="1:3" x14ac:dyDescent="0.25">
      <c r="A44" s="27">
        <v>4</v>
      </c>
      <c r="B44" s="23" t="s">
        <v>133</v>
      </c>
      <c r="C44" s="25">
        <v>240</v>
      </c>
    </row>
    <row r="45" spans="1:3" x14ac:dyDescent="0.25">
      <c r="A45" s="25">
        <v>5</v>
      </c>
      <c r="B45" s="23" t="s">
        <v>134</v>
      </c>
      <c r="C45" s="25">
        <v>240</v>
      </c>
    </row>
    <row r="46" spans="1:3" x14ac:dyDescent="0.25">
      <c r="A46" s="23"/>
      <c r="B46" s="23" t="s">
        <v>158</v>
      </c>
      <c r="C46" s="23">
        <v>240</v>
      </c>
    </row>
    <row r="47" spans="1:3" x14ac:dyDescent="0.25">
      <c r="A47" s="23"/>
      <c r="B47" s="23" t="s">
        <v>157</v>
      </c>
      <c r="C47" s="23">
        <v>50</v>
      </c>
    </row>
    <row r="48" spans="1:3" s="82" customFormat="1" x14ac:dyDescent="0.25">
      <c r="A48" s="36"/>
      <c r="B48" s="37" t="s">
        <v>163</v>
      </c>
      <c r="C48" s="37">
        <v>240</v>
      </c>
    </row>
    <row r="49" spans="1:3" ht="15" customHeight="1" x14ac:dyDescent="0.25">
      <c r="A49" s="192" t="s">
        <v>135</v>
      </c>
      <c r="B49" s="193"/>
      <c r="C49" s="193"/>
    </row>
    <row r="50" spans="1:3" ht="24" x14ac:dyDescent="0.25">
      <c r="A50" s="25">
        <v>1</v>
      </c>
      <c r="B50" s="23" t="s">
        <v>136</v>
      </c>
      <c r="C50" s="25">
        <v>120</v>
      </c>
    </row>
    <row r="51" spans="1:3" x14ac:dyDescent="0.25">
      <c r="A51" s="25">
        <v>2</v>
      </c>
      <c r="B51" s="23" t="s">
        <v>137</v>
      </c>
      <c r="C51" s="25">
        <v>20</v>
      </c>
    </row>
    <row r="52" spans="1:3" x14ac:dyDescent="0.25">
      <c r="A52" s="25">
        <v>3</v>
      </c>
      <c r="B52" s="23" t="s">
        <v>138</v>
      </c>
      <c r="C52" s="25">
        <v>240</v>
      </c>
    </row>
    <row r="53" spans="1:3" x14ac:dyDescent="0.25">
      <c r="A53" s="25">
        <v>4</v>
      </c>
      <c r="B53" s="23" t="s">
        <v>139</v>
      </c>
      <c r="C53" s="25"/>
    </row>
    <row r="54" spans="1:3" x14ac:dyDescent="0.25">
      <c r="A54" s="36"/>
      <c r="B54" s="37"/>
      <c r="C54" s="37"/>
    </row>
    <row r="55" spans="1:3" ht="22.5" customHeight="1" x14ac:dyDescent="0.25">
      <c r="A55" s="192" t="s">
        <v>140</v>
      </c>
      <c r="B55" s="193"/>
      <c r="C55" s="193"/>
    </row>
    <row r="56" spans="1:3" x14ac:dyDescent="0.25">
      <c r="A56" s="25">
        <v>1</v>
      </c>
      <c r="B56" s="23" t="s">
        <v>141</v>
      </c>
      <c r="C56" s="25">
        <v>240</v>
      </c>
    </row>
    <row r="57" spans="1:3" x14ac:dyDescent="0.25">
      <c r="A57" s="25">
        <v>2</v>
      </c>
      <c r="B57" s="23" t="s">
        <v>142</v>
      </c>
      <c r="C57" s="25">
        <v>140</v>
      </c>
    </row>
    <row r="58" spans="1:3" x14ac:dyDescent="0.25">
      <c r="A58" s="25">
        <v>3</v>
      </c>
      <c r="B58" s="23" t="s">
        <v>138</v>
      </c>
      <c r="C58" s="25">
        <v>140</v>
      </c>
    </row>
    <row r="59" spans="1:3" ht="24" x14ac:dyDescent="0.25">
      <c r="A59" s="25">
        <v>4</v>
      </c>
      <c r="B59" s="23" t="s">
        <v>143</v>
      </c>
      <c r="C59" s="25">
        <v>50</v>
      </c>
    </row>
    <row r="60" spans="1:3" x14ac:dyDescent="0.25">
      <c r="A60" s="25">
        <v>5</v>
      </c>
      <c r="B60" s="23" t="s">
        <v>144</v>
      </c>
      <c r="C60" s="25">
        <v>50</v>
      </c>
    </row>
    <row r="61" spans="1:3" x14ac:dyDescent="0.25">
      <c r="A61" s="25">
        <v>7</v>
      </c>
      <c r="B61" s="23" t="s">
        <v>145</v>
      </c>
      <c r="C61" s="25">
        <v>180</v>
      </c>
    </row>
    <row r="62" spans="1:3" x14ac:dyDescent="0.25">
      <c r="A62" s="25"/>
      <c r="B62" s="23"/>
      <c r="C62" s="25"/>
    </row>
    <row r="63" spans="1:3" ht="15" customHeight="1" x14ac:dyDescent="0.25">
      <c r="A63" s="192" t="s">
        <v>146</v>
      </c>
      <c r="B63" s="193"/>
      <c r="C63" s="193"/>
    </row>
    <row r="64" spans="1:3" ht="36" x14ac:dyDescent="0.25">
      <c r="A64" s="25">
        <v>1</v>
      </c>
      <c r="B64" s="23" t="s">
        <v>147</v>
      </c>
      <c r="C64" s="25"/>
    </row>
    <row r="65" spans="1:3" ht="24" x14ac:dyDescent="0.25">
      <c r="A65" s="25">
        <v>2</v>
      </c>
      <c r="B65" s="23" t="s">
        <v>148</v>
      </c>
      <c r="C65" s="25"/>
    </row>
    <row r="66" spans="1:3" x14ac:dyDescent="0.25">
      <c r="A66" s="31">
        <v>3</v>
      </c>
      <c r="B66" s="37" t="s">
        <v>159</v>
      </c>
      <c r="C66" s="32">
        <v>240</v>
      </c>
    </row>
    <row r="67" spans="1:3" ht="23.25" customHeight="1" x14ac:dyDescent="0.25">
      <c r="A67" s="194" t="s">
        <v>149</v>
      </c>
      <c r="B67" s="195"/>
      <c r="C67" s="195"/>
    </row>
  </sheetData>
  <mergeCells count="11">
    <mergeCell ref="A33:C33"/>
    <mergeCell ref="A4:C4"/>
    <mergeCell ref="A10:C10"/>
    <mergeCell ref="A14:C14"/>
    <mergeCell ref="A20:C20"/>
    <mergeCell ref="A29:C29"/>
    <mergeCell ref="A40:C40"/>
    <mergeCell ref="A49:C49"/>
    <mergeCell ref="A55:C55"/>
    <mergeCell ref="A63:C63"/>
    <mergeCell ref="A67:C6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0"/>
  <sheetViews>
    <sheetView topLeftCell="A10" workbookViewId="0">
      <selection activeCell="D15" sqref="D15"/>
    </sheetView>
  </sheetViews>
  <sheetFormatPr baseColWidth="10" defaultRowHeight="15" x14ac:dyDescent="0.25"/>
  <cols>
    <col min="1" max="1" width="37" style="101" customWidth="1"/>
    <col min="2" max="3" width="11.42578125" style="101"/>
    <col min="4" max="4" width="11.140625" style="101" bestFit="1" customWidth="1"/>
    <col min="5" max="16384" width="11.42578125" style="101"/>
  </cols>
  <sheetData>
    <row r="1" spans="1:6" ht="15.75" customHeight="1" x14ac:dyDescent="0.25">
      <c r="A1" s="116"/>
      <c r="B1" s="116"/>
      <c r="C1" s="116"/>
      <c r="D1" s="116"/>
      <c r="E1" s="116"/>
    </row>
    <row r="2" spans="1:6" ht="30" x14ac:dyDescent="0.25">
      <c r="A2" s="115" t="s">
        <v>91</v>
      </c>
      <c r="B2" s="104" t="s">
        <v>211</v>
      </c>
      <c r="C2" s="105" t="s">
        <v>92</v>
      </c>
      <c r="D2" s="104" t="s">
        <v>212</v>
      </c>
      <c r="E2" s="104" t="s">
        <v>213</v>
      </c>
    </row>
    <row r="3" spans="1:6" ht="15" customHeight="1" x14ac:dyDescent="0.25">
      <c r="A3" s="200"/>
      <c r="B3" s="200"/>
      <c r="C3" s="200"/>
      <c r="D3" s="200"/>
      <c r="E3" s="201"/>
    </row>
    <row r="4" spans="1:6" x14ac:dyDescent="0.25">
      <c r="A4" s="117" t="s">
        <v>95</v>
      </c>
      <c r="B4" s="118"/>
      <c r="C4" s="119" t="s">
        <v>96</v>
      </c>
      <c r="D4" s="118">
        <v>35</v>
      </c>
      <c r="E4" s="118">
        <f>D4*B4</f>
        <v>0</v>
      </c>
    </row>
    <row r="5" spans="1:6" x14ac:dyDescent="0.25">
      <c r="A5" s="117" t="s">
        <v>97</v>
      </c>
      <c r="B5" s="118">
        <v>82</v>
      </c>
      <c r="C5" s="119" t="s">
        <v>96</v>
      </c>
      <c r="D5" s="118">
        <v>35</v>
      </c>
      <c r="E5" s="118">
        <f t="shared" ref="E5:E44" si="0">D5*B5</f>
        <v>2870</v>
      </c>
    </row>
    <row r="6" spans="1:6" x14ac:dyDescent="0.25">
      <c r="A6" s="117" t="s">
        <v>98</v>
      </c>
      <c r="B6" s="118"/>
      <c r="C6" s="119" t="s">
        <v>96</v>
      </c>
      <c r="D6" s="118">
        <v>35</v>
      </c>
      <c r="E6" s="118">
        <f t="shared" si="0"/>
        <v>0</v>
      </c>
    </row>
    <row r="7" spans="1:6" x14ac:dyDescent="0.25">
      <c r="A7" s="117" t="s">
        <v>99</v>
      </c>
      <c r="B7" s="118">
        <v>29</v>
      </c>
      <c r="C7" s="119" t="s">
        <v>96</v>
      </c>
      <c r="D7" s="118">
        <v>4</v>
      </c>
      <c r="E7" s="118">
        <f t="shared" si="0"/>
        <v>116</v>
      </c>
    </row>
    <row r="8" spans="1:6" x14ac:dyDescent="0.25">
      <c r="A8" s="200"/>
      <c r="B8" s="200"/>
      <c r="C8" s="200"/>
      <c r="D8" s="200"/>
      <c r="E8" s="201"/>
    </row>
    <row r="9" spans="1:6" x14ac:dyDescent="0.25">
      <c r="A9" s="117" t="s">
        <v>101</v>
      </c>
      <c r="B9" s="118">
        <v>159</v>
      </c>
      <c r="C9" s="119" t="s">
        <v>96</v>
      </c>
      <c r="D9" s="118">
        <v>20</v>
      </c>
      <c r="E9" s="118">
        <f t="shared" si="0"/>
        <v>3180</v>
      </c>
      <c r="F9" s="113"/>
    </row>
    <row r="10" spans="1:6" x14ac:dyDescent="0.25">
      <c r="A10" s="117" t="s">
        <v>102</v>
      </c>
      <c r="B10" s="118">
        <v>159</v>
      </c>
      <c r="C10" s="119" t="s">
        <v>96</v>
      </c>
      <c r="D10" s="118">
        <v>20</v>
      </c>
      <c r="E10" s="118">
        <f t="shared" si="0"/>
        <v>3180</v>
      </c>
    </row>
    <row r="11" spans="1:6" x14ac:dyDescent="0.25">
      <c r="A11" s="117" t="s">
        <v>103</v>
      </c>
      <c r="B11" s="118"/>
      <c r="C11" s="119" t="s">
        <v>96</v>
      </c>
      <c r="D11" s="118">
        <v>27.81</v>
      </c>
      <c r="E11" s="118">
        <f t="shared" si="0"/>
        <v>0</v>
      </c>
    </row>
    <row r="12" spans="1:6" x14ac:dyDescent="0.25">
      <c r="A12" s="200"/>
      <c r="B12" s="200"/>
      <c r="C12" s="200"/>
      <c r="D12" s="200"/>
      <c r="E12" s="201"/>
    </row>
    <row r="13" spans="1:6" ht="30" x14ac:dyDescent="0.25">
      <c r="A13" s="117" t="s">
        <v>105</v>
      </c>
      <c r="B13" s="118">
        <v>1304</v>
      </c>
      <c r="C13" s="119" t="s">
        <v>96</v>
      </c>
      <c r="D13" s="118">
        <v>2.46</v>
      </c>
      <c r="E13" s="118">
        <f t="shared" si="0"/>
        <v>3207.84</v>
      </c>
    </row>
    <row r="14" spans="1:6" x14ac:dyDescent="0.25">
      <c r="A14" s="117" t="s">
        <v>106</v>
      </c>
      <c r="B14" s="118">
        <v>1</v>
      </c>
      <c r="C14" s="119" t="s">
        <v>96</v>
      </c>
      <c r="D14" s="118">
        <v>43.5</v>
      </c>
      <c r="E14" s="118">
        <f t="shared" si="0"/>
        <v>43.5</v>
      </c>
    </row>
    <row r="15" spans="1:6" x14ac:dyDescent="0.25">
      <c r="A15" s="117" t="s">
        <v>107</v>
      </c>
      <c r="B15" s="118">
        <v>21</v>
      </c>
      <c r="C15" s="119" t="s">
        <v>108</v>
      </c>
      <c r="D15" s="118">
        <v>15.600000000000001</v>
      </c>
      <c r="E15" s="118">
        <f t="shared" si="0"/>
        <v>327.60000000000002</v>
      </c>
    </row>
    <row r="16" spans="1:6" ht="30" x14ac:dyDescent="0.25">
      <c r="A16" s="117" t="s">
        <v>109</v>
      </c>
      <c r="B16" s="118"/>
      <c r="C16" s="119" t="s">
        <v>108</v>
      </c>
      <c r="D16" s="118">
        <v>26.28</v>
      </c>
      <c r="E16" s="118">
        <f t="shared" si="0"/>
        <v>0</v>
      </c>
    </row>
    <row r="17" spans="1:5" x14ac:dyDescent="0.25">
      <c r="A17" s="200"/>
      <c r="B17" s="200"/>
      <c r="C17" s="200"/>
      <c r="D17" s="200"/>
      <c r="E17" s="201"/>
    </row>
    <row r="18" spans="1:5" ht="30" x14ac:dyDescent="0.25">
      <c r="A18" s="93" t="s">
        <v>115</v>
      </c>
      <c r="B18" s="120"/>
      <c r="C18" s="119" t="s">
        <v>108</v>
      </c>
      <c r="D18" s="121">
        <v>114</v>
      </c>
      <c r="E18" s="118">
        <f t="shared" si="0"/>
        <v>0</v>
      </c>
    </row>
    <row r="19" spans="1:5" x14ac:dyDescent="0.25">
      <c r="A19" s="93" t="s">
        <v>116</v>
      </c>
      <c r="B19" s="120">
        <v>98</v>
      </c>
      <c r="C19" s="119" t="s">
        <v>108</v>
      </c>
      <c r="D19" s="121">
        <v>15</v>
      </c>
      <c r="E19" s="118">
        <f t="shared" si="0"/>
        <v>1470</v>
      </c>
    </row>
    <row r="20" spans="1:5" x14ac:dyDescent="0.25">
      <c r="A20" s="93" t="s">
        <v>117</v>
      </c>
      <c r="B20" s="120">
        <v>9</v>
      </c>
      <c r="C20" s="119" t="s">
        <v>108</v>
      </c>
      <c r="D20" s="121">
        <v>10</v>
      </c>
      <c r="E20" s="118">
        <f t="shared" si="0"/>
        <v>90</v>
      </c>
    </row>
    <row r="21" spans="1:5" x14ac:dyDescent="0.25">
      <c r="A21" s="93" t="s">
        <v>118</v>
      </c>
      <c r="B21" s="120">
        <v>143</v>
      </c>
      <c r="C21" s="119" t="s">
        <v>108</v>
      </c>
      <c r="D21" s="121">
        <v>14</v>
      </c>
      <c r="E21" s="118">
        <f t="shared" si="0"/>
        <v>2002</v>
      </c>
    </row>
    <row r="22" spans="1:5" x14ac:dyDescent="0.25">
      <c r="A22" s="200"/>
      <c r="B22" s="200"/>
      <c r="C22" s="200"/>
      <c r="D22" s="200"/>
      <c r="E22" s="201"/>
    </row>
    <row r="23" spans="1:5" x14ac:dyDescent="0.25">
      <c r="A23" s="117" t="s">
        <v>120</v>
      </c>
      <c r="B23" s="118">
        <v>1870</v>
      </c>
      <c r="C23" s="119" t="s">
        <v>108</v>
      </c>
      <c r="D23" s="118">
        <v>1.6500000000000001</v>
      </c>
      <c r="E23" s="118">
        <f t="shared" si="0"/>
        <v>3085.5000000000005</v>
      </c>
    </row>
    <row r="24" spans="1:5" ht="30" x14ac:dyDescent="0.25">
      <c r="A24" s="117" t="s">
        <v>121</v>
      </c>
      <c r="B24" s="118">
        <v>5</v>
      </c>
      <c r="C24" s="119" t="s">
        <v>108</v>
      </c>
      <c r="D24" s="118">
        <v>75</v>
      </c>
      <c r="E24" s="118">
        <f t="shared" si="0"/>
        <v>375</v>
      </c>
    </row>
    <row r="25" spans="1:5" x14ac:dyDescent="0.25">
      <c r="A25" s="200"/>
      <c r="B25" s="200"/>
      <c r="C25" s="200"/>
      <c r="D25" s="200"/>
      <c r="E25" s="201"/>
    </row>
    <row r="26" spans="1:5" ht="30" x14ac:dyDescent="0.25">
      <c r="A26" s="117" t="s">
        <v>123</v>
      </c>
      <c r="B26" s="118"/>
      <c r="C26" s="119" t="s">
        <v>108</v>
      </c>
      <c r="D26" s="118">
        <v>195</v>
      </c>
      <c r="E26" s="118">
        <f t="shared" si="0"/>
        <v>0</v>
      </c>
    </row>
    <row r="27" spans="1:5" x14ac:dyDescent="0.25">
      <c r="A27" s="117" t="s">
        <v>124</v>
      </c>
      <c r="B27" s="118">
        <v>82</v>
      </c>
      <c r="C27" s="119" t="s">
        <v>108</v>
      </c>
      <c r="D27" s="118">
        <v>80</v>
      </c>
      <c r="E27" s="118">
        <f t="shared" si="0"/>
        <v>6560</v>
      </c>
    </row>
    <row r="28" spans="1:5" x14ac:dyDescent="0.25">
      <c r="A28" s="117" t="s">
        <v>125</v>
      </c>
      <c r="B28" s="118"/>
      <c r="C28" s="119" t="s">
        <v>108</v>
      </c>
      <c r="D28" s="118">
        <v>80</v>
      </c>
      <c r="E28" s="118">
        <f t="shared" si="0"/>
        <v>0</v>
      </c>
    </row>
    <row r="29" spans="1:5" x14ac:dyDescent="0.25">
      <c r="A29" s="117" t="s">
        <v>127</v>
      </c>
      <c r="B29" s="118">
        <v>17</v>
      </c>
      <c r="C29" s="119" t="s">
        <v>108</v>
      </c>
      <c r="D29" s="118">
        <v>70</v>
      </c>
      <c r="E29" s="118">
        <f t="shared" si="0"/>
        <v>1190</v>
      </c>
    </row>
    <row r="30" spans="1:5" x14ac:dyDescent="0.25">
      <c r="A30" s="200"/>
      <c r="B30" s="200"/>
      <c r="C30" s="200"/>
      <c r="D30" s="200"/>
      <c r="E30" s="201"/>
    </row>
    <row r="31" spans="1:5" ht="45" x14ac:dyDescent="0.25">
      <c r="A31" s="117" t="s">
        <v>129</v>
      </c>
      <c r="B31" s="118">
        <f>82*2</f>
        <v>164</v>
      </c>
      <c r="C31" s="119" t="s">
        <v>130</v>
      </c>
      <c r="D31" s="118">
        <v>80</v>
      </c>
      <c r="E31" s="118">
        <f t="shared" si="0"/>
        <v>13120</v>
      </c>
    </row>
    <row r="32" spans="1:5" ht="30" x14ac:dyDescent="0.25">
      <c r="A32" s="117" t="s">
        <v>131</v>
      </c>
      <c r="B32" s="118">
        <v>60</v>
      </c>
      <c r="C32" s="119" t="s">
        <v>96</v>
      </c>
      <c r="D32" s="118">
        <v>45</v>
      </c>
      <c r="E32" s="118">
        <f t="shared" si="0"/>
        <v>2700</v>
      </c>
    </row>
    <row r="33" spans="1:5" x14ac:dyDescent="0.25">
      <c r="A33" s="117" t="s">
        <v>132</v>
      </c>
      <c r="B33" s="118"/>
      <c r="C33" s="119" t="s">
        <v>96</v>
      </c>
      <c r="D33" s="118">
        <v>37.5</v>
      </c>
      <c r="E33" s="118">
        <f t="shared" si="0"/>
        <v>0</v>
      </c>
    </row>
    <row r="34" spans="1:5" x14ac:dyDescent="0.25">
      <c r="A34" s="117" t="s">
        <v>133</v>
      </c>
      <c r="B34" s="118"/>
      <c r="C34" s="119" t="s">
        <v>96</v>
      </c>
      <c r="D34" s="118">
        <v>37.5</v>
      </c>
      <c r="E34" s="118">
        <f t="shared" si="0"/>
        <v>0</v>
      </c>
    </row>
    <row r="35" spans="1:5" x14ac:dyDescent="0.25">
      <c r="A35" s="114" t="s">
        <v>157</v>
      </c>
      <c r="B35" s="118">
        <v>85</v>
      </c>
      <c r="C35" s="119" t="s">
        <v>96</v>
      </c>
      <c r="D35" s="118">
        <v>45</v>
      </c>
      <c r="E35" s="118">
        <f t="shared" si="0"/>
        <v>3825</v>
      </c>
    </row>
    <row r="36" spans="1:5" x14ac:dyDescent="0.25">
      <c r="A36" s="117" t="s">
        <v>158</v>
      </c>
      <c r="B36" s="118">
        <v>82</v>
      </c>
      <c r="C36" s="119" t="s">
        <v>96</v>
      </c>
      <c r="D36" s="118">
        <v>120</v>
      </c>
      <c r="E36" s="118">
        <f t="shared" si="0"/>
        <v>9840</v>
      </c>
    </row>
    <row r="37" spans="1:5" x14ac:dyDescent="0.25">
      <c r="A37" s="117" t="s">
        <v>163</v>
      </c>
      <c r="B37" s="118">
        <v>82</v>
      </c>
      <c r="C37" s="119" t="s">
        <v>96</v>
      </c>
      <c r="D37" s="118">
        <v>3</v>
      </c>
      <c r="E37" s="118">
        <f t="shared" si="0"/>
        <v>246</v>
      </c>
    </row>
    <row r="38" spans="1:5" x14ac:dyDescent="0.25">
      <c r="A38" s="200"/>
      <c r="B38" s="200"/>
      <c r="C38" s="200"/>
      <c r="D38" s="200"/>
      <c r="E38" s="201"/>
    </row>
    <row r="39" spans="1:5" x14ac:dyDescent="0.25">
      <c r="A39" s="117" t="s">
        <v>141</v>
      </c>
      <c r="B39" s="118"/>
      <c r="C39" s="119" t="s">
        <v>96</v>
      </c>
      <c r="D39" s="118">
        <v>21.78</v>
      </c>
      <c r="E39" s="118">
        <f t="shared" si="0"/>
        <v>0</v>
      </c>
    </row>
    <row r="40" spans="1:5" x14ac:dyDescent="0.25">
      <c r="A40" s="117" t="s">
        <v>142</v>
      </c>
      <c r="B40" s="118">
        <v>30</v>
      </c>
      <c r="C40" s="119" t="s">
        <v>108</v>
      </c>
      <c r="D40" s="118">
        <v>18</v>
      </c>
      <c r="E40" s="118">
        <f t="shared" si="0"/>
        <v>540</v>
      </c>
    </row>
    <row r="41" spans="1:5" x14ac:dyDescent="0.25">
      <c r="A41" s="117" t="s">
        <v>138</v>
      </c>
      <c r="B41" s="118">
        <v>17</v>
      </c>
      <c r="C41" s="119" t="s">
        <v>96</v>
      </c>
      <c r="D41" s="122">
        <v>60</v>
      </c>
      <c r="E41" s="118">
        <f t="shared" si="0"/>
        <v>1020</v>
      </c>
    </row>
    <row r="42" spans="1:5" x14ac:dyDescent="0.25">
      <c r="A42" s="117" t="s">
        <v>145</v>
      </c>
      <c r="B42" s="118">
        <v>17</v>
      </c>
      <c r="C42" s="119" t="s">
        <v>108</v>
      </c>
      <c r="D42" s="118">
        <v>30</v>
      </c>
      <c r="E42" s="118">
        <f t="shared" si="0"/>
        <v>510</v>
      </c>
    </row>
    <row r="43" spans="1:5" ht="30" x14ac:dyDescent="0.25">
      <c r="A43" s="117" t="s">
        <v>143</v>
      </c>
      <c r="B43" s="118">
        <v>17</v>
      </c>
      <c r="C43" s="119"/>
      <c r="D43" s="118">
        <v>20</v>
      </c>
      <c r="E43" s="118">
        <f t="shared" si="0"/>
        <v>340</v>
      </c>
    </row>
    <row r="44" spans="1:5" ht="30" x14ac:dyDescent="0.25">
      <c r="A44" s="117" t="s">
        <v>110</v>
      </c>
      <c r="B44" s="118">
        <v>4</v>
      </c>
      <c r="C44" s="119" t="s">
        <v>96</v>
      </c>
      <c r="D44" s="118">
        <v>20</v>
      </c>
      <c r="E44" s="118">
        <f t="shared" si="0"/>
        <v>80</v>
      </c>
    </row>
    <row r="45" spans="1:5" x14ac:dyDescent="0.25">
      <c r="A45" s="200"/>
      <c r="B45" s="200"/>
      <c r="C45" s="200"/>
      <c r="D45" s="200"/>
      <c r="E45" s="201"/>
    </row>
    <row r="46" spans="1:5" ht="45" x14ac:dyDescent="0.25">
      <c r="A46" s="117" t="s">
        <v>147</v>
      </c>
      <c r="B46" s="118">
        <v>11</v>
      </c>
      <c r="C46" s="119" t="s">
        <v>96</v>
      </c>
      <c r="D46" s="118">
        <v>120</v>
      </c>
      <c r="E46" s="118">
        <f t="shared" ref="E46:E47" si="1">D46*B46</f>
        <v>1320</v>
      </c>
    </row>
    <row r="47" spans="1:5" ht="30" x14ac:dyDescent="0.25">
      <c r="A47" s="117" t="s">
        <v>148</v>
      </c>
      <c r="B47" s="118">
        <v>11</v>
      </c>
      <c r="C47" s="119" t="s">
        <v>96</v>
      </c>
      <c r="D47" s="118">
        <v>120</v>
      </c>
      <c r="E47" s="118">
        <f t="shared" si="1"/>
        <v>1320</v>
      </c>
    </row>
    <row r="48" spans="1:5" x14ac:dyDescent="0.25">
      <c r="A48" s="117" t="s">
        <v>159</v>
      </c>
      <c r="B48" s="118">
        <v>29</v>
      </c>
      <c r="C48" s="119" t="s">
        <v>96</v>
      </c>
      <c r="D48" s="118">
        <v>50</v>
      </c>
      <c r="E48" s="118">
        <f>D48*B48</f>
        <v>1450</v>
      </c>
    </row>
    <row r="49" spans="1:5" x14ac:dyDescent="0.25">
      <c r="A49" s="196"/>
      <c r="B49" s="196"/>
      <c r="C49" s="196"/>
      <c r="D49" s="196"/>
      <c r="E49" s="197"/>
    </row>
    <row r="50" spans="1:5" ht="23.25" customHeight="1" x14ac:dyDescent="0.25">
      <c r="A50" s="198" t="s">
        <v>149</v>
      </c>
      <c r="B50" s="198"/>
      <c r="C50" s="198"/>
      <c r="D50" s="199"/>
      <c r="E50" s="104">
        <f>SUM(E4:E49)</f>
        <v>64008.44</v>
      </c>
    </row>
  </sheetData>
  <mergeCells count="11">
    <mergeCell ref="A49:E49"/>
    <mergeCell ref="A50:D50"/>
    <mergeCell ref="A3:E3"/>
    <mergeCell ref="A45:E45"/>
    <mergeCell ref="A38:E38"/>
    <mergeCell ref="A30:E30"/>
    <mergeCell ref="A25:E25"/>
    <mergeCell ref="A22:E22"/>
    <mergeCell ref="A17:E17"/>
    <mergeCell ref="A8:E8"/>
    <mergeCell ref="A12:E1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workbookViewId="0">
      <selection activeCell="B19" sqref="B19"/>
    </sheetView>
  </sheetViews>
  <sheetFormatPr baseColWidth="10" defaultRowHeight="15" x14ac:dyDescent="0.25"/>
  <cols>
    <col min="1" max="1" width="45.42578125" style="126" bestFit="1" customWidth="1"/>
    <col min="2" max="2" width="9.140625" style="126" bestFit="1" customWidth="1"/>
    <col min="3" max="16384" width="11.42578125" style="126"/>
  </cols>
  <sheetData>
    <row r="1" spans="1:5" x14ac:dyDescent="0.25">
      <c r="A1" s="125"/>
    </row>
    <row r="2" spans="1:5" x14ac:dyDescent="0.25">
      <c r="A2" s="115" t="s">
        <v>91</v>
      </c>
      <c r="B2" s="102" t="s">
        <v>211</v>
      </c>
      <c r="C2" s="103" t="s">
        <v>92</v>
      </c>
      <c r="D2" s="102" t="s">
        <v>212</v>
      </c>
      <c r="E2" s="102" t="s">
        <v>213</v>
      </c>
    </row>
    <row r="3" spans="1:5" x14ac:dyDescent="0.25">
      <c r="A3" s="127" t="s">
        <v>223</v>
      </c>
      <c r="B3" s="128">
        <v>8</v>
      </c>
      <c r="C3" s="128" t="s">
        <v>204</v>
      </c>
      <c r="D3" s="128">
        <v>55</v>
      </c>
      <c r="E3" s="128">
        <f>D3*B3</f>
        <v>440</v>
      </c>
    </row>
    <row r="4" spans="1:5" x14ac:dyDescent="0.25">
      <c r="A4" s="127" t="s">
        <v>224</v>
      </c>
      <c r="B4" s="128">
        <f>34*1.2</f>
        <v>40.799999999999997</v>
      </c>
      <c r="C4" s="128" t="s">
        <v>216</v>
      </c>
      <c r="D4" s="128">
        <v>45</v>
      </c>
      <c r="E4" s="128">
        <f>D4*B4</f>
        <v>1835.9999999999998</v>
      </c>
    </row>
    <row r="5" spans="1:5" x14ac:dyDescent="0.25">
      <c r="A5" s="127" t="s">
        <v>219</v>
      </c>
      <c r="B5" s="128">
        <v>9</v>
      </c>
      <c r="C5" s="128" t="s">
        <v>217</v>
      </c>
      <c r="D5" s="128">
        <f>2.7*100</f>
        <v>270</v>
      </c>
      <c r="E5" s="128">
        <f>D5*B5</f>
        <v>2430</v>
      </c>
    </row>
    <row r="6" spans="1:5" x14ac:dyDescent="0.25">
      <c r="A6" s="127" t="s">
        <v>209</v>
      </c>
      <c r="B6" s="128">
        <v>9</v>
      </c>
      <c r="C6" s="128" t="s">
        <v>217</v>
      </c>
      <c r="D6" s="128">
        <v>170</v>
      </c>
      <c r="E6" s="128">
        <f>D6*B6</f>
        <v>1530</v>
      </c>
    </row>
    <row r="7" spans="1:5" x14ac:dyDescent="0.25">
      <c r="A7" s="127" t="s">
        <v>220</v>
      </c>
      <c r="B7" s="128">
        <v>1</v>
      </c>
      <c r="C7" s="128" t="s">
        <v>239</v>
      </c>
      <c r="D7" s="128">
        <v>90</v>
      </c>
      <c r="E7" s="128">
        <f>D7*B7</f>
        <v>90</v>
      </c>
    </row>
    <row r="9" spans="1:5" x14ac:dyDescent="0.25">
      <c r="A9" s="129" t="s">
        <v>210</v>
      </c>
      <c r="B9" s="128">
        <v>6</v>
      </c>
      <c r="C9" s="128" t="s">
        <v>217</v>
      </c>
      <c r="D9" s="128">
        <f>300*2.7</f>
        <v>810</v>
      </c>
      <c r="E9" s="128">
        <f>D9*B9</f>
        <v>4860</v>
      </c>
    </row>
    <row r="10" spans="1:5" x14ac:dyDescent="0.25">
      <c r="A10" s="129" t="s">
        <v>238</v>
      </c>
      <c r="B10" s="128"/>
      <c r="C10" s="128"/>
      <c r="D10" s="128"/>
      <c r="E10" s="128"/>
    </row>
    <row r="11" spans="1:5" x14ac:dyDescent="0.25">
      <c r="A11" s="187" t="s">
        <v>149</v>
      </c>
      <c r="B11" s="187"/>
      <c r="C11" s="187"/>
      <c r="D11" s="187"/>
      <c r="E11" s="130">
        <f>SUM(E3:E9)</f>
        <v>11186</v>
      </c>
    </row>
  </sheetData>
  <mergeCells count="1">
    <mergeCell ref="A11:D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1"/>
  <sheetViews>
    <sheetView topLeftCell="B1" workbookViewId="0">
      <selection activeCell="F14" sqref="F14"/>
    </sheetView>
  </sheetViews>
  <sheetFormatPr baseColWidth="10" defaultRowHeight="15" x14ac:dyDescent="0.25"/>
  <cols>
    <col min="1" max="1" width="49.85546875" style="123" customWidth="1"/>
    <col min="2" max="16384" width="11.42578125" style="123"/>
  </cols>
  <sheetData>
    <row r="3" spans="1:5" ht="30" x14ac:dyDescent="0.25">
      <c r="A3" s="115" t="s">
        <v>91</v>
      </c>
      <c r="B3" s="104" t="s">
        <v>211</v>
      </c>
      <c r="C3" s="105" t="s">
        <v>92</v>
      </c>
      <c r="D3" s="104" t="s">
        <v>212</v>
      </c>
      <c r="E3" s="104" t="s">
        <v>213</v>
      </c>
    </row>
    <row r="4" spans="1:5" ht="30" x14ac:dyDescent="0.25">
      <c r="A4" s="99" t="s">
        <v>205</v>
      </c>
      <c r="B4" s="124">
        <v>8</v>
      </c>
      <c r="C4" s="124" t="s">
        <v>204</v>
      </c>
      <c r="D4" s="124">
        <v>55</v>
      </c>
      <c r="E4" s="124">
        <f>D4*B4</f>
        <v>440</v>
      </c>
    </row>
    <row r="5" spans="1:5" x14ac:dyDescent="0.25">
      <c r="A5" s="99" t="s">
        <v>240</v>
      </c>
      <c r="B5" s="124">
        <v>60</v>
      </c>
      <c r="C5" s="124" t="s">
        <v>204</v>
      </c>
      <c r="D5" s="124">
        <v>20</v>
      </c>
      <c r="E5" s="124">
        <f t="shared" ref="E5:E6" si="0">D5*B5</f>
        <v>1200</v>
      </c>
    </row>
    <row r="6" spans="1:5" ht="30" x14ac:dyDescent="0.25">
      <c r="A6" s="100" t="s">
        <v>206</v>
      </c>
      <c r="B6" s="124">
        <v>10</v>
      </c>
      <c r="C6" s="124" t="s">
        <v>204</v>
      </c>
      <c r="D6" s="124">
        <v>60</v>
      </c>
      <c r="E6" s="124">
        <f t="shared" si="0"/>
        <v>600</v>
      </c>
    </row>
    <row r="7" spans="1:5" x14ac:dyDescent="0.25">
      <c r="A7" s="98" t="s">
        <v>208</v>
      </c>
      <c r="B7" s="124">
        <v>5</v>
      </c>
      <c r="C7" s="124" t="s">
        <v>204</v>
      </c>
      <c r="D7" s="124">
        <v>50</v>
      </c>
      <c r="E7" s="124">
        <f>D7*B7</f>
        <v>250</v>
      </c>
    </row>
    <row r="8" spans="1:5" ht="30" x14ac:dyDescent="0.25">
      <c r="A8" s="99" t="s">
        <v>218</v>
      </c>
      <c r="B8" s="124">
        <v>5</v>
      </c>
      <c r="C8" s="124" t="s">
        <v>204</v>
      </c>
      <c r="D8" s="124">
        <v>50</v>
      </c>
      <c r="E8" s="124">
        <f>D8*B8</f>
        <v>250</v>
      </c>
    </row>
    <row r="9" spans="1:5" x14ac:dyDescent="0.25">
      <c r="A9" s="93" t="s">
        <v>241</v>
      </c>
      <c r="B9" s="124">
        <v>9</v>
      </c>
      <c r="C9" s="124" t="s">
        <v>204</v>
      </c>
      <c r="D9" s="124">
        <v>45</v>
      </c>
      <c r="E9" s="124">
        <f>D9*B9</f>
        <v>405</v>
      </c>
    </row>
    <row r="10" spans="1:5" ht="30" x14ac:dyDescent="0.25">
      <c r="A10" s="93" t="s">
        <v>243</v>
      </c>
      <c r="B10" s="124">
        <v>20</v>
      </c>
      <c r="C10" s="124" t="s">
        <v>204</v>
      </c>
      <c r="D10" s="124">
        <v>55</v>
      </c>
      <c r="E10" s="124">
        <f>D10*B10</f>
        <v>1100</v>
      </c>
    </row>
    <row r="11" spans="1:5" x14ac:dyDescent="0.25">
      <c r="A11" s="202" t="s">
        <v>149</v>
      </c>
      <c r="B11" s="203"/>
      <c r="C11" s="203"/>
      <c r="D11" s="204"/>
      <c r="E11" s="131">
        <f>SUM(E4:E6)</f>
        <v>2240</v>
      </c>
    </row>
  </sheetData>
  <mergeCells count="1">
    <mergeCell ref="A11:D1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topLeftCell="B1" zoomScale="70" zoomScaleNormal="70" workbookViewId="0">
      <selection activeCell="M22" sqref="M22"/>
    </sheetView>
  </sheetViews>
  <sheetFormatPr baseColWidth="10" defaultRowHeight="15" x14ac:dyDescent="0.25"/>
  <cols>
    <col min="1" max="1" width="76.85546875" style="132" bestFit="1" customWidth="1"/>
    <col min="2" max="2" width="14" style="132" bestFit="1" customWidth="1"/>
    <col min="3" max="3" width="15.7109375" style="132" customWidth="1"/>
    <col min="4" max="4" width="5.85546875" style="132" bestFit="1" customWidth="1"/>
    <col min="5" max="5" width="19" style="132" bestFit="1" customWidth="1"/>
    <col min="6" max="7" width="12.5703125" style="106" customWidth="1"/>
    <col min="8" max="12" width="7.140625" style="132" bestFit="1" customWidth="1"/>
    <col min="13" max="16384" width="11.42578125" style="132"/>
  </cols>
  <sheetData>
    <row r="1" spans="1:16" x14ac:dyDescent="0.25">
      <c r="C1" s="205"/>
      <c r="D1" s="205"/>
      <c r="E1" s="205"/>
    </row>
    <row r="3" spans="1:16" ht="30" x14ac:dyDescent="0.25">
      <c r="A3" s="97" t="s">
        <v>91</v>
      </c>
      <c r="B3" s="133" t="s">
        <v>211</v>
      </c>
      <c r="C3" s="134" t="s">
        <v>92</v>
      </c>
      <c r="D3" s="133" t="s">
        <v>212</v>
      </c>
      <c r="E3" s="133" t="s">
        <v>213</v>
      </c>
    </row>
    <row r="4" spans="1:16" x14ac:dyDescent="0.25">
      <c r="A4" s="135" t="s">
        <v>198</v>
      </c>
      <c r="B4" s="136"/>
      <c r="C4" s="135"/>
      <c r="D4" s="135"/>
      <c r="E4" s="135"/>
    </row>
    <row r="5" spans="1:16" x14ac:dyDescent="0.25">
      <c r="A5" s="137"/>
      <c r="B5" s="138"/>
      <c r="C5" s="137"/>
      <c r="D5" s="137"/>
      <c r="E5" s="137"/>
    </row>
    <row r="6" spans="1:16" x14ac:dyDescent="0.25">
      <c r="A6" s="139" t="s">
        <v>197</v>
      </c>
      <c r="B6" s="140">
        <v>1</v>
      </c>
      <c r="C6" s="140" t="s">
        <v>214</v>
      </c>
      <c r="D6" s="140">
        <v>0</v>
      </c>
      <c r="E6" s="140">
        <f>B6*D6</f>
        <v>0</v>
      </c>
    </row>
    <row r="7" spans="1:16" x14ac:dyDescent="0.25">
      <c r="A7" s="141" t="s">
        <v>180</v>
      </c>
      <c r="B7" s="140">
        <v>3</v>
      </c>
      <c r="C7" s="140" t="s">
        <v>214</v>
      </c>
      <c r="D7" s="140">
        <v>0</v>
      </c>
      <c r="E7" s="140">
        <f t="shared" ref="E7:E8" si="0">B7*D7</f>
        <v>0</v>
      </c>
    </row>
    <row r="8" spans="1:16" x14ac:dyDescent="0.25">
      <c r="A8" s="141" t="s">
        <v>181</v>
      </c>
      <c r="B8" s="140">
        <v>1</v>
      </c>
      <c r="C8" s="140" t="s">
        <v>214</v>
      </c>
      <c r="D8" s="140">
        <v>0</v>
      </c>
      <c r="E8" s="140">
        <f t="shared" si="0"/>
        <v>0</v>
      </c>
    </row>
    <row r="9" spans="1:16" x14ac:dyDescent="0.25">
      <c r="A9" s="141" t="s">
        <v>215</v>
      </c>
      <c r="B9" s="140">
        <v>1</v>
      </c>
      <c r="C9" s="140" t="s">
        <v>214</v>
      </c>
      <c r="D9" s="140">
        <v>0</v>
      </c>
      <c r="E9" s="140">
        <f t="shared" ref="E9" si="1">B9*D9</f>
        <v>0</v>
      </c>
    </row>
    <row r="10" spans="1:16" x14ac:dyDescent="0.25">
      <c r="A10" s="94"/>
      <c r="B10" s="138"/>
      <c r="C10" s="138"/>
      <c r="D10" s="138"/>
      <c r="E10" s="138"/>
      <c r="F10" s="110"/>
      <c r="G10" s="110"/>
      <c r="K10" s="206"/>
      <c r="L10" s="206"/>
      <c r="M10" s="206"/>
      <c r="N10" s="206"/>
      <c r="O10" s="206"/>
      <c r="P10" s="206"/>
    </row>
    <row r="11" spans="1:16" x14ac:dyDescent="0.25">
      <c r="A11" s="92" t="s">
        <v>189</v>
      </c>
      <c r="B11" s="189">
        <v>4</v>
      </c>
      <c r="C11" s="189" t="s">
        <v>214</v>
      </c>
      <c r="D11" s="189">
        <v>25</v>
      </c>
      <c r="E11" s="189">
        <v>0</v>
      </c>
      <c r="F11" s="110"/>
      <c r="G11" s="110"/>
      <c r="K11" s="206"/>
      <c r="L11" s="206"/>
      <c r="M11" s="206"/>
      <c r="N11" s="206"/>
      <c r="O11" s="206"/>
      <c r="P11" s="206"/>
    </row>
    <row r="12" spans="1:16" x14ac:dyDescent="0.25">
      <c r="A12" s="139" t="s">
        <v>166</v>
      </c>
      <c r="B12" s="189"/>
      <c r="C12" s="189"/>
      <c r="D12" s="189"/>
      <c r="E12" s="189"/>
      <c r="F12" s="110"/>
      <c r="G12" s="110"/>
      <c r="K12" s="206"/>
      <c r="L12" s="206"/>
      <c r="M12" s="206"/>
      <c r="N12" s="206"/>
      <c r="O12" s="206"/>
      <c r="P12" s="206"/>
    </row>
    <row r="13" spans="1:16" x14ac:dyDescent="0.25">
      <c r="A13" s="92" t="s">
        <v>187</v>
      </c>
      <c r="B13" s="189"/>
      <c r="C13" s="189"/>
      <c r="D13" s="189"/>
      <c r="E13" s="189"/>
      <c r="F13" s="110"/>
      <c r="G13" s="110"/>
      <c r="K13" s="206"/>
      <c r="L13" s="206"/>
      <c r="M13" s="206"/>
      <c r="N13" s="206"/>
      <c r="O13" s="206"/>
      <c r="P13" s="206"/>
    </row>
    <row r="14" spans="1:16" x14ac:dyDescent="0.25">
      <c r="A14" s="94"/>
      <c r="B14" s="138"/>
      <c r="C14" s="138"/>
      <c r="D14" s="138"/>
      <c r="E14" s="138"/>
      <c r="F14" s="110"/>
      <c r="G14" s="110"/>
    </row>
    <row r="15" spans="1:16" x14ac:dyDescent="0.25">
      <c r="A15" s="92" t="s">
        <v>186</v>
      </c>
      <c r="B15" s="189">
        <v>4</v>
      </c>
      <c r="C15" s="189" t="s">
        <v>214</v>
      </c>
      <c r="D15" s="189">
        <v>25</v>
      </c>
      <c r="E15" s="189">
        <v>0</v>
      </c>
      <c r="F15" s="110"/>
      <c r="G15" s="110"/>
    </row>
    <row r="16" spans="1:16" x14ac:dyDescent="0.25">
      <c r="A16" s="92" t="s">
        <v>190</v>
      </c>
      <c r="B16" s="189"/>
      <c r="C16" s="189"/>
      <c r="D16" s="189"/>
      <c r="E16" s="189"/>
      <c r="F16" s="110"/>
      <c r="G16" s="110"/>
    </row>
    <row r="17" spans="1:7" x14ac:dyDescent="0.25">
      <c r="A17" s="92" t="s">
        <v>188</v>
      </c>
      <c r="B17" s="189"/>
      <c r="C17" s="189"/>
      <c r="D17" s="189"/>
      <c r="E17" s="189"/>
      <c r="F17" s="110"/>
      <c r="G17" s="110"/>
    </row>
    <row r="18" spans="1:7" x14ac:dyDescent="0.25">
      <c r="A18" s="94" t="s">
        <v>196</v>
      </c>
      <c r="B18" s="142"/>
      <c r="C18" s="142"/>
      <c r="D18" s="138"/>
      <c r="E18" s="142"/>
      <c r="F18" s="143"/>
      <c r="G18" s="144"/>
    </row>
    <row r="19" spans="1:7" x14ac:dyDescent="0.25">
      <c r="A19" s="145" t="s">
        <v>182</v>
      </c>
      <c r="B19" s="146">
        <v>8</v>
      </c>
      <c r="C19" s="140" t="s">
        <v>214</v>
      </c>
      <c r="D19" s="140">
        <v>200</v>
      </c>
      <c r="E19" s="140">
        <f>B19*D19</f>
        <v>1600</v>
      </c>
      <c r="G19" s="147">
        <v>40849</v>
      </c>
    </row>
    <row r="20" spans="1:7" x14ac:dyDescent="0.25">
      <c r="A20" s="145" t="s">
        <v>207</v>
      </c>
      <c r="B20" s="146">
        <v>11</v>
      </c>
      <c r="C20" s="140" t="s">
        <v>214</v>
      </c>
      <c r="D20" s="140">
        <v>200</v>
      </c>
      <c r="E20" s="140">
        <f t="shared" ref="E20:E28" si="2">B20*D20</f>
        <v>2200</v>
      </c>
      <c r="G20" s="147"/>
    </row>
    <row r="21" spans="1:7" x14ac:dyDescent="0.25">
      <c r="A21" s="92" t="s">
        <v>183</v>
      </c>
      <c r="B21" s="146">
        <v>4</v>
      </c>
      <c r="C21" s="140" t="s">
        <v>214</v>
      </c>
      <c r="D21" s="140">
        <v>200</v>
      </c>
      <c r="E21" s="140">
        <f t="shared" si="2"/>
        <v>800</v>
      </c>
      <c r="G21" s="148">
        <v>40965</v>
      </c>
    </row>
    <row r="22" spans="1:7" x14ac:dyDescent="0.25">
      <c r="A22" s="92" t="s">
        <v>184</v>
      </c>
      <c r="B22" s="146">
        <v>4</v>
      </c>
      <c r="C22" s="140" t="s">
        <v>214</v>
      </c>
      <c r="D22" s="140">
        <v>200</v>
      </c>
      <c r="E22" s="140">
        <f t="shared" si="2"/>
        <v>800</v>
      </c>
      <c r="G22" s="148">
        <v>40993</v>
      </c>
    </row>
    <row r="23" spans="1:7" x14ac:dyDescent="0.25">
      <c r="A23" s="139" t="s">
        <v>191</v>
      </c>
      <c r="B23" s="146">
        <v>4</v>
      </c>
      <c r="C23" s="140" t="s">
        <v>214</v>
      </c>
      <c r="D23" s="140">
        <v>200</v>
      </c>
      <c r="E23" s="140">
        <f t="shared" si="2"/>
        <v>800</v>
      </c>
      <c r="G23" s="148">
        <v>40943</v>
      </c>
    </row>
    <row r="24" spans="1:7" x14ac:dyDescent="0.25">
      <c r="A24" s="139" t="s">
        <v>192</v>
      </c>
      <c r="B24" s="146">
        <v>4</v>
      </c>
      <c r="C24" s="140" t="s">
        <v>214</v>
      </c>
      <c r="D24" s="140">
        <v>200</v>
      </c>
      <c r="E24" s="140">
        <f t="shared" si="2"/>
        <v>800</v>
      </c>
      <c r="G24" s="148">
        <v>40930</v>
      </c>
    </row>
    <row r="25" spans="1:7" x14ac:dyDescent="0.25">
      <c r="A25" s="139" t="s">
        <v>195</v>
      </c>
      <c r="B25" s="146">
        <v>4</v>
      </c>
      <c r="C25" s="140" t="s">
        <v>214</v>
      </c>
      <c r="D25" s="140">
        <v>200</v>
      </c>
      <c r="E25" s="140">
        <f t="shared" si="2"/>
        <v>800</v>
      </c>
      <c r="G25" s="95">
        <v>40860</v>
      </c>
    </row>
    <row r="26" spans="1:7" x14ac:dyDescent="0.25">
      <c r="A26" s="139" t="s">
        <v>194</v>
      </c>
      <c r="B26" s="146">
        <v>4</v>
      </c>
      <c r="C26" s="140" t="s">
        <v>214</v>
      </c>
      <c r="D26" s="140">
        <v>200</v>
      </c>
      <c r="E26" s="140">
        <f t="shared" si="2"/>
        <v>800</v>
      </c>
      <c r="G26" s="148">
        <v>40916</v>
      </c>
    </row>
    <row r="27" spans="1:7" x14ac:dyDescent="0.25">
      <c r="A27" s="92" t="s">
        <v>185</v>
      </c>
      <c r="B27" s="146">
        <v>4</v>
      </c>
      <c r="C27" s="140" t="s">
        <v>214</v>
      </c>
      <c r="D27" s="140">
        <v>200</v>
      </c>
      <c r="E27" s="140">
        <f t="shared" si="2"/>
        <v>800</v>
      </c>
      <c r="G27" s="95">
        <v>40848</v>
      </c>
    </row>
    <row r="28" spans="1:7" x14ac:dyDescent="0.25">
      <c r="A28" s="139" t="s">
        <v>193</v>
      </c>
      <c r="B28" s="146">
        <v>4</v>
      </c>
      <c r="C28" s="140" t="s">
        <v>214</v>
      </c>
      <c r="D28" s="140">
        <v>200</v>
      </c>
      <c r="E28" s="140">
        <f t="shared" si="2"/>
        <v>800</v>
      </c>
      <c r="G28" s="95">
        <v>40848</v>
      </c>
    </row>
    <row r="29" spans="1:7" x14ac:dyDescent="0.25">
      <c r="A29" s="149"/>
      <c r="B29" s="150"/>
      <c r="C29" s="149"/>
      <c r="D29" s="130"/>
      <c r="E29" s="149"/>
    </row>
    <row r="30" spans="1:7" x14ac:dyDescent="0.25">
      <c r="A30" s="207" t="s">
        <v>149</v>
      </c>
      <c r="B30" s="208"/>
      <c r="C30" s="208"/>
      <c r="D30" s="209"/>
      <c r="E30" s="151">
        <f>SUM(E6:E28)</f>
        <v>10200</v>
      </c>
      <c r="F30" s="152"/>
      <c r="G30" s="152"/>
    </row>
    <row r="31" spans="1:7" x14ac:dyDescent="0.25">
      <c r="A31" s="152"/>
      <c r="B31" s="152"/>
      <c r="C31" s="152"/>
      <c r="D31" s="152"/>
      <c r="E31" s="152"/>
      <c r="F31" s="152"/>
      <c r="G31" s="152"/>
    </row>
    <row r="32" spans="1:7" x14ac:dyDescent="0.25">
      <c r="A32" s="91"/>
      <c r="B32" s="153"/>
      <c r="C32" s="153"/>
      <c r="D32" s="152"/>
      <c r="E32" s="90"/>
      <c r="F32" s="96"/>
      <c r="G32" s="96"/>
    </row>
    <row r="33" spans="1:7" x14ac:dyDescent="0.25">
      <c r="A33" s="152"/>
      <c r="B33" s="152"/>
      <c r="C33" s="152"/>
      <c r="D33" s="152"/>
      <c r="E33" s="152"/>
      <c r="F33" s="152"/>
      <c r="G33" s="152"/>
    </row>
    <row r="34" spans="1:7" x14ac:dyDescent="0.25">
      <c r="D34" s="153"/>
    </row>
    <row r="35" spans="1:7" x14ac:dyDescent="0.25">
      <c r="D35" s="152"/>
    </row>
  </sheetData>
  <mergeCells count="14">
    <mergeCell ref="C15:C17"/>
    <mergeCell ref="E15:E17"/>
    <mergeCell ref="A30:D30"/>
    <mergeCell ref="B11:B13"/>
    <mergeCell ref="B15:B17"/>
    <mergeCell ref="D11:D13"/>
    <mergeCell ref="D15:D17"/>
    <mergeCell ref="C1:E1"/>
    <mergeCell ref="K10:P10"/>
    <mergeCell ref="K11:P11"/>
    <mergeCell ref="K12:P12"/>
    <mergeCell ref="K13:P13"/>
    <mergeCell ref="E11:E13"/>
    <mergeCell ref="C11:C1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topLeftCell="B1" workbookViewId="0">
      <selection activeCell="G17" sqref="G17"/>
    </sheetView>
  </sheetViews>
  <sheetFormatPr baseColWidth="10" defaultRowHeight="15" x14ac:dyDescent="0.25"/>
  <cols>
    <col min="1" max="1" width="48.140625" style="126" customWidth="1"/>
    <col min="2" max="247" width="11.42578125" style="126"/>
    <col min="248" max="248" width="5.42578125" style="126" customWidth="1"/>
    <col min="249" max="249" width="48.140625" style="126" customWidth="1"/>
    <col min="250" max="503" width="11.42578125" style="126"/>
    <col min="504" max="504" width="5.42578125" style="126" customWidth="1"/>
    <col min="505" max="505" width="48.140625" style="126" customWidth="1"/>
    <col min="506" max="759" width="11.42578125" style="126"/>
    <col min="760" max="760" width="5.42578125" style="126" customWidth="1"/>
    <col min="761" max="761" width="48.140625" style="126" customWidth="1"/>
    <col min="762" max="1015" width="11.42578125" style="126"/>
    <col min="1016" max="1016" width="5.42578125" style="126" customWidth="1"/>
    <col min="1017" max="1017" width="48.140625" style="126" customWidth="1"/>
    <col min="1018" max="1271" width="11.42578125" style="126"/>
    <col min="1272" max="1272" width="5.42578125" style="126" customWidth="1"/>
    <col min="1273" max="1273" width="48.140625" style="126" customWidth="1"/>
    <col min="1274" max="1527" width="11.42578125" style="126"/>
    <col min="1528" max="1528" width="5.42578125" style="126" customWidth="1"/>
    <col min="1529" max="1529" width="48.140625" style="126" customWidth="1"/>
    <col min="1530" max="1783" width="11.42578125" style="126"/>
    <col min="1784" max="1784" width="5.42578125" style="126" customWidth="1"/>
    <col min="1785" max="1785" width="48.140625" style="126" customWidth="1"/>
    <col min="1786" max="2039" width="11.42578125" style="126"/>
    <col min="2040" max="2040" width="5.42578125" style="126" customWidth="1"/>
    <col min="2041" max="2041" width="48.140625" style="126" customWidth="1"/>
    <col min="2042" max="2295" width="11.42578125" style="126"/>
    <col min="2296" max="2296" width="5.42578125" style="126" customWidth="1"/>
    <col min="2297" max="2297" width="48.140625" style="126" customWidth="1"/>
    <col min="2298" max="2551" width="11.42578125" style="126"/>
    <col min="2552" max="2552" width="5.42578125" style="126" customWidth="1"/>
    <col min="2553" max="2553" width="48.140625" style="126" customWidth="1"/>
    <col min="2554" max="2807" width="11.42578125" style="126"/>
    <col min="2808" max="2808" width="5.42578125" style="126" customWidth="1"/>
    <col min="2809" max="2809" width="48.140625" style="126" customWidth="1"/>
    <col min="2810" max="3063" width="11.42578125" style="126"/>
    <col min="3064" max="3064" width="5.42578125" style="126" customWidth="1"/>
    <col min="3065" max="3065" width="48.140625" style="126" customWidth="1"/>
    <col min="3066" max="3319" width="11.42578125" style="126"/>
    <col min="3320" max="3320" width="5.42578125" style="126" customWidth="1"/>
    <col min="3321" max="3321" width="48.140625" style="126" customWidth="1"/>
    <col min="3322" max="3575" width="11.42578125" style="126"/>
    <col min="3576" max="3576" width="5.42578125" style="126" customWidth="1"/>
    <col min="3577" max="3577" width="48.140625" style="126" customWidth="1"/>
    <col min="3578" max="3831" width="11.42578125" style="126"/>
    <col min="3832" max="3832" width="5.42578125" style="126" customWidth="1"/>
    <col min="3833" max="3833" width="48.140625" style="126" customWidth="1"/>
    <col min="3834" max="4087" width="11.42578125" style="126"/>
    <col min="4088" max="4088" width="5.42578125" style="126" customWidth="1"/>
    <col min="4089" max="4089" width="48.140625" style="126" customWidth="1"/>
    <col min="4090" max="4343" width="11.42578125" style="126"/>
    <col min="4344" max="4344" width="5.42578125" style="126" customWidth="1"/>
    <col min="4345" max="4345" width="48.140625" style="126" customWidth="1"/>
    <col min="4346" max="4599" width="11.42578125" style="126"/>
    <col min="4600" max="4600" width="5.42578125" style="126" customWidth="1"/>
    <col min="4601" max="4601" width="48.140625" style="126" customWidth="1"/>
    <col min="4602" max="4855" width="11.42578125" style="126"/>
    <col min="4856" max="4856" width="5.42578125" style="126" customWidth="1"/>
    <col min="4857" max="4857" width="48.140625" style="126" customWidth="1"/>
    <col min="4858" max="5111" width="11.42578125" style="126"/>
    <col min="5112" max="5112" width="5.42578125" style="126" customWidth="1"/>
    <col min="5113" max="5113" width="48.140625" style="126" customWidth="1"/>
    <col min="5114" max="5367" width="11.42578125" style="126"/>
    <col min="5368" max="5368" width="5.42578125" style="126" customWidth="1"/>
    <col min="5369" max="5369" width="48.140625" style="126" customWidth="1"/>
    <col min="5370" max="5623" width="11.42578125" style="126"/>
    <col min="5624" max="5624" width="5.42578125" style="126" customWidth="1"/>
    <col min="5625" max="5625" width="48.140625" style="126" customWidth="1"/>
    <col min="5626" max="5879" width="11.42578125" style="126"/>
    <col min="5880" max="5880" width="5.42578125" style="126" customWidth="1"/>
    <col min="5881" max="5881" width="48.140625" style="126" customWidth="1"/>
    <col min="5882" max="6135" width="11.42578125" style="126"/>
    <col min="6136" max="6136" width="5.42578125" style="126" customWidth="1"/>
    <col min="6137" max="6137" width="48.140625" style="126" customWidth="1"/>
    <col min="6138" max="6391" width="11.42578125" style="126"/>
    <col min="6392" max="6392" width="5.42578125" style="126" customWidth="1"/>
    <col min="6393" max="6393" width="48.140625" style="126" customWidth="1"/>
    <col min="6394" max="6647" width="11.42578125" style="126"/>
    <col min="6648" max="6648" width="5.42578125" style="126" customWidth="1"/>
    <col min="6649" max="6649" width="48.140625" style="126" customWidth="1"/>
    <col min="6650" max="6903" width="11.42578125" style="126"/>
    <col min="6904" max="6904" width="5.42578125" style="126" customWidth="1"/>
    <col min="6905" max="6905" width="48.140625" style="126" customWidth="1"/>
    <col min="6906" max="7159" width="11.42578125" style="126"/>
    <col min="7160" max="7160" width="5.42578125" style="126" customWidth="1"/>
    <col min="7161" max="7161" width="48.140625" style="126" customWidth="1"/>
    <col min="7162" max="7415" width="11.42578125" style="126"/>
    <col min="7416" max="7416" width="5.42578125" style="126" customWidth="1"/>
    <col min="7417" max="7417" width="48.140625" style="126" customWidth="1"/>
    <col min="7418" max="7671" width="11.42578125" style="126"/>
    <col min="7672" max="7672" width="5.42578125" style="126" customWidth="1"/>
    <col min="7673" max="7673" width="48.140625" style="126" customWidth="1"/>
    <col min="7674" max="7927" width="11.42578125" style="126"/>
    <col min="7928" max="7928" width="5.42578125" style="126" customWidth="1"/>
    <col min="7929" max="7929" width="48.140625" style="126" customWidth="1"/>
    <col min="7930" max="8183" width="11.42578125" style="126"/>
    <col min="8184" max="8184" width="5.42578125" style="126" customWidth="1"/>
    <col min="8185" max="8185" width="48.140625" style="126" customWidth="1"/>
    <col min="8186" max="8439" width="11.42578125" style="126"/>
    <col min="8440" max="8440" width="5.42578125" style="126" customWidth="1"/>
    <col min="8441" max="8441" width="48.140625" style="126" customWidth="1"/>
    <col min="8442" max="8695" width="11.42578125" style="126"/>
    <col min="8696" max="8696" width="5.42578125" style="126" customWidth="1"/>
    <col min="8697" max="8697" width="48.140625" style="126" customWidth="1"/>
    <col min="8698" max="8951" width="11.42578125" style="126"/>
    <col min="8952" max="8952" width="5.42578125" style="126" customWidth="1"/>
    <col min="8953" max="8953" width="48.140625" style="126" customWidth="1"/>
    <col min="8954" max="9207" width="11.42578125" style="126"/>
    <col min="9208" max="9208" width="5.42578125" style="126" customWidth="1"/>
    <col min="9209" max="9209" width="48.140625" style="126" customWidth="1"/>
    <col min="9210" max="9463" width="11.42578125" style="126"/>
    <col min="9464" max="9464" width="5.42578125" style="126" customWidth="1"/>
    <col min="9465" max="9465" width="48.140625" style="126" customWidth="1"/>
    <col min="9466" max="9719" width="11.42578125" style="126"/>
    <col min="9720" max="9720" width="5.42578125" style="126" customWidth="1"/>
    <col min="9721" max="9721" width="48.140625" style="126" customWidth="1"/>
    <col min="9722" max="9975" width="11.42578125" style="126"/>
    <col min="9976" max="9976" width="5.42578125" style="126" customWidth="1"/>
    <col min="9977" max="9977" width="48.140625" style="126" customWidth="1"/>
    <col min="9978" max="10231" width="11.42578125" style="126"/>
    <col min="10232" max="10232" width="5.42578125" style="126" customWidth="1"/>
    <col min="10233" max="10233" width="48.140625" style="126" customWidth="1"/>
    <col min="10234" max="10487" width="11.42578125" style="126"/>
    <col min="10488" max="10488" width="5.42578125" style="126" customWidth="1"/>
    <col min="10489" max="10489" width="48.140625" style="126" customWidth="1"/>
    <col min="10490" max="10743" width="11.42578125" style="126"/>
    <col min="10744" max="10744" width="5.42578125" style="126" customWidth="1"/>
    <col min="10745" max="10745" width="48.140625" style="126" customWidth="1"/>
    <col min="10746" max="10999" width="11.42578125" style="126"/>
    <col min="11000" max="11000" width="5.42578125" style="126" customWidth="1"/>
    <col min="11001" max="11001" width="48.140625" style="126" customWidth="1"/>
    <col min="11002" max="11255" width="11.42578125" style="126"/>
    <col min="11256" max="11256" width="5.42578125" style="126" customWidth="1"/>
    <col min="11257" max="11257" width="48.140625" style="126" customWidth="1"/>
    <col min="11258" max="11511" width="11.42578125" style="126"/>
    <col min="11512" max="11512" width="5.42578125" style="126" customWidth="1"/>
    <col min="11513" max="11513" width="48.140625" style="126" customWidth="1"/>
    <col min="11514" max="11767" width="11.42578125" style="126"/>
    <col min="11768" max="11768" width="5.42578125" style="126" customWidth="1"/>
    <col min="11769" max="11769" width="48.140625" style="126" customWidth="1"/>
    <col min="11770" max="12023" width="11.42578125" style="126"/>
    <col min="12024" max="12024" width="5.42578125" style="126" customWidth="1"/>
    <col min="12025" max="12025" width="48.140625" style="126" customWidth="1"/>
    <col min="12026" max="12279" width="11.42578125" style="126"/>
    <col min="12280" max="12280" width="5.42578125" style="126" customWidth="1"/>
    <col min="12281" max="12281" width="48.140625" style="126" customWidth="1"/>
    <col min="12282" max="12535" width="11.42578125" style="126"/>
    <col min="12536" max="12536" width="5.42578125" style="126" customWidth="1"/>
    <col min="12537" max="12537" width="48.140625" style="126" customWidth="1"/>
    <col min="12538" max="12791" width="11.42578125" style="126"/>
    <col min="12792" max="12792" width="5.42578125" style="126" customWidth="1"/>
    <col min="12793" max="12793" width="48.140625" style="126" customWidth="1"/>
    <col min="12794" max="13047" width="11.42578125" style="126"/>
    <col min="13048" max="13048" width="5.42578125" style="126" customWidth="1"/>
    <col min="13049" max="13049" width="48.140625" style="126" customWidth="1"/>
    <col min="13050" max="13303" width="11.42578125" style="126"/>
    <col min="13304" max="13304" width="5.42578125" style="126" customWidth="1"/>
    <col min="13305" max="13305" width="48.140625" style="126" customWidth="1"/>
    <col min="13306" max="13559" width="11.42578125" style="126"/>
    <col min="13560" max="13560" width="5.42578125" style="126" customWidth="1"/>
    <col min="13561" max="13561" width="48.140625" style="126" customWidth="1"/>
    <col min="13562" max="13815" width="11.42578125" style="126"/>
    <col min="13816" max="13816" width="5.42578125" style="126" customWidth="1"/>
    <col min="13817" max="13817" width="48.140625" style="126" customWidth="1"/>
    <col min="13818" max="14071" width="11.42578125" style="126"/>
    <col min="14072" max="14072" width="5.42578125" style="126" customWidth="1"/>
    <col min="14073" max="14073" width="48.140625" style="126" customWidth="1"/>
    <col min="14074" max="14327" width="11.42578125" style="126"/>
    <col min="14328" max="14328" width="5.42578125" style="126" customWidth="1"/>
    <col min="14329" max="14329" width="48.140625" style="126" customWidth="1"/>
    <col min="14330" max="14583" width="11.42578125" style="126"/>
    <col min="14584" max="14584" width="5.42578125" style="126" customWidth="1"/>
    <col min="14585" max="14585" width="48.140625" style="126" customWidth="1"/>
    <col min="14586" max="14839" width="11.42578125" style="126"/>
    <col min="14840" max="14840" width="5.42578125" style="126" customWidth="1"/>
    <col min="14841" max="14841" width="48.140625" style="126" customWidth="1"/>
    <col min="14842" max="15095" width="11.42578125" style="126"/>
    <col min="15096" max="15096" width="5.42578125" style="126" customWidth="1"/>
    <col min="15097" max="15097" width="48.140625" style="126" customWidth="1"/>
    <col min="15098" max="15351" width="11.42578125" style="126"/>
    <col min="15352" max="15352" width="5.42578125" style="126" customWidth="1"/>
    <col min="15353" max="15353" width="48.140625" style="126" customWidth="1"/>
    <col min="15354" max="15607" width="11.42578125" style="126"/>
    <col min="15608" max="15608" width="5.42578125" style="126" customWidth="1"/>
    <col min="15609" max="15609" width="48.140625" style="126" customWidth="1"/>
    <col min="15610" max="15863" width="11.42578125" style="126"/>
    <col min="15864" max="15864" width="5.42578125" style="126" customWidth="1"/>
    <col min="15865" max="15865" width="48.140625" style="126" customWidth="1"/>
    <col min="15866" max="16119" width="11.42578125" style="126"/>
    <col min="16120" max="16120" width="5.42578125" style="126" customWidth="1"/>
    <col min="16121" max="16121" width="48.140625" style="126" customWidth="1"/>
    <col min="16122" max="16384" width="11.42578125" style="126"/>
  </cols>
  <sheetData>
    <row r="1" spans="1:5" x14ac:dyDescent="0.25">
      <c r="A1" s="158"/>
      <c r="B1" s="159"/>
      <c r="E1" s="160"/>
    </row>
    <row r="2" spans="1:5" ht="30" x14ac:dyDescent="0.25">
      <c r="A2" s="97" t="s">
        <v>91</v>
      </c>
      <c r="B2" s="133" t="s">
        <v>211</v>
      </c>
      <c r="C2" s="134" t="s">
        <v>92</v>
      </c>
      <c r="D2" s="133" t="s">
        <v>212</v>
      </c>
      <c r="E2" s="133" t="s">
        <v>213</v>
      </c>
    </row>
    <row r="3" spans="1:5" x14ac:dyDescent="0.25">
      <c r="A3" s="108" t="s">
        <v>245</v>
      </c>
      <c r="B3" s="109">
        <v>1</v>
      </c>
      <c r="C3" s="155" t="s">
        <v>200</v>
      </c>
      <c r="D3" s="109">
        <v>2500</v>
      </c>
      <c r="E3" s="155">
        <f>D3*B3</f>
        <v>2500</v>
      </c>
    </row>
    <row r="4" spans="1:5" x14ac:dyDescent="0.25">
      <c r="A4" s="128" t="s">
        <v>201</v>
      </c>
      <c r="B4" s="155">
        <v>1</v>
      </c>
      <c r="C4" s="155" t="s">
        <v>200</v>
      </c>
      <c r="D4" s="155">
        <v>450</v>
      </c>
      <c r="E4" s="155">
        <f t="shared" ref="E4:E8" si="0">D4*B4</f>
        <v>450</v>
      </c>
    </row>
    <row r="5" spans="1:5" x14ac:dyDescent="0.25">
      <c r="A5" s="128" t="s">
        <v>202</v>
      </c>
      <c r="B5" s="155">
        <v>11</v>
      </c>
      <c r="C5" s="155" t="s">
        <v>200</v>
      </c>
      <c r="D5" s="155">
        <v>50</v>
      </c>
      <c r="E5" s="155">
        <f t="shared" si="0"/>
        <v>550</v>
      </c>
    </row>
    <row r="6" spans="1:5" x14ac:dyDescent="0.25">
      <c r="A6" s="128" t="s">
        <v>203</v>
      </c>
      <c r="B6" s="155">
        <v>2</v>
      </c>
      <c r="C6" s="155" t="s">
        <v>200</v>
      </c>
      <c r="D6" s="155">
        <f>700*7/24</f>
        <v>204.16666666666666</v>
      </c>
      <c r="E6" s="155">
        <f t="shared" si="0"/>
        <v>408.33333333333331</v>
      </c>
    </row>
    <row r="7" spans="1:5" x14ac:dyDescent="0.25">
      <c r="A7" s="127" t="s">
        <v>221</v>
      </c>
      <c r="B7" s="155">
        <v>11</v>
      </c>
      <c r="C7" s="155" t="s">
        <v>200</v>
      </c>
      <c r="D7" s="155">
        <v>80</v>
      </c>
      <c r="E7" s="155">
        <f t="shared" si="0"/>
        <v>880</v>
      </c>
    </row>
    <row r="8" spans="1:5" x14ac:dyDescent="0.25">
      <c r="A8" s="145" t="s">
        <v>242</v>
      </c>
      <c r="B8" s="156">
        <v>1</v>
      </c>
      <c r="C8" s="155" t="s">
        <v>244</v>
      </c>
      <c r="D8" s="157">
        <v>0</v>
      </c>
      <c r="E8" s="155">
        <f t="shared" si="0"/>
        <v>0</v>
      </c>
    </row>
    <row r="9" spans="1:5" x14ac:dyDescent="0.25">
      <c r="A9" s="191" t="s">
        <v>149</v>
      </c>
      <c r="B9" s="191"/>
      <c r="C9" s="191"/>
      <c r="D9" s="191"/>
      <c r="E9" s="162">
        <f>SUM(E3:E8)</f>
        <v>4788.3333333333339</v>
      </c>
    </row>
  </sheetData>
  <mergeCells count="1">
    <mergeCell ref="A9:D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406"/>
  <sheetViews>
    <sheetView topLeftCell="A79" workbookViewId="0">
      <selection activeCell="D68" sqref="D68"/>
    </sheetView>
  </sheetViews>
  <sheetFormatPr baseColWidth="10" defaultRowHeight="15" x14ac:dyDescent="0.25"/>
  <cols>
    <col min="1" max="1" width="38.85546875" style="1" customWidth="1"/>
    <col min="2" max="2" width="24.140625" style="1" customWidth="1"/>
    <col min="3" max="4" width="11.42578125" style="1"/>
    <col min="5" max="6" width="0" style="1" hidden="1" customWidth="1"/>
    <col min="7" max="44" width="11.42578125" style="1"/>
    <col min="45" max="82" width="0" style="1" hidden="1" customWidth="1"/>
    <col min="83" max="16384" width="11.42578125" style="1"/>
  </cols>
  <sheetData>
    <row r="1" spans="1:41" ht="15" customHeight="1" x14ac:dyDescent="0.25">
      <c r="A1" s="72" t="s">
        <v>0</v>
      </c>
      <c r="B1" s="72"/>
      <c r="C1" s="72"/>
      <c r="D1" s="42"/>
      <c r="E1" s="42"/>
      <c r="F1" s="42"/>
      <c r="H1" s="73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44"/>
      <c r="W1" s="75"/>
      <c r="X1" s="75"/>
      <c r="Y1" s="75"/>
      <c r="Z1" s="75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</row>
    <row r="2" spans="1:41" x14ac:dyDescent="0.25"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</row>
    <row r="3" spans="1:41" x14ac:dyDescent="0.25">
      <c r="A3" s="72" t="s">
        <v>1</v>
      </c>
      <c r="B3" s="72"/>
      <c r="C3" s="72"/>
      <c r="D3" s="42"/>
      <c r="E3" s="42"/>
      <c r="F3" s="42"/>
      <c r="H3" s="45"/>
      <c r="I3" s="45"/>
      <c r="J3" s="46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</row>
    <row r="4" spans="1:41" ht="30" x14ac:dyDescent="0.25">
      <c r="A4" s="42" t="s">
        <v>2</v>
      </c>
      <c r="B4" s="42" t="s">
        <v>3</v>
      </c>
      <c r="C4" s="42" t="s">
        <v>4</v>
      </c>
      <c r="D4" s="42"/>
      <c r="E4" s="42"/>
      <c r="F4" s="42"/>
      <c r="H4" s="45"/>
      <c r="I4" s="45"/>
      <c r="J4" s="46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</row>
    <row r="5" spans="1:41" ht="60" x14ac:dyDescent="0.25">
      <c r="A5" s="42" t="s">
        <v>5</v>
      </c>
      <c r="B5" s="42">
        <v>1</v>
      </c>
      <c r="C5" s="42" t="s">
        <v>6</v>
      </c>
      <c r="D5" s="42"/>
      <c r="E5" s="42"/>
      <c r="F5" s="42"/>
      <c r="H5" s="45"/>
      <c r="I5" s="45"/>
      <c r="J5" s="46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</row>
    <row r="6" spans="1:41" x14ac:dyDescent="0.25">
      <c r="A6" s="42" t="s">
        <v>7</v>
      </c>
      <c r="B6" s="42">
        <v>1</v>
      </c>
      <c r="H6" s="45"/>
      <c r="I6" s="45"/>
      <c r="J6" s="46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</row>
    <row r="7" spans="1:41" x14ac:dyDescent="0.25">
      <c r="H7" s="45"/>
      <c r="I7" s="45"/>
      <c r="J7" s="46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</row>
    <row r="8" spans="1:41" ht="15.75" thickBot="1" x14ac:dyDescent="0.3"/>
    <row r="9" spans="1:41" ht="15" customHeight="1" x14ac:dyDescent="0.25">
      <c r="A9" s="76" t="s">
        <v>8</v>
      </c>
      <c r="B9" s="77"/>
      <c r="C9" s="78"/>
      <c r="D9" s="52"/>
      <c r="E9" s="14"/>
      <c r="F9" s="14"/>
    </row>
    <row r="10" spans="1:41" ht="30" x14ac:dyDescent="0.25">
      <c r="A10" s="21" t="s">
        <v>2</v>
      </c>
      <c r="B10" s="5" t="s">
        <v>3</v>
      </c>
      <c r="C10" s="6" t="s">
        <v>4</v>
      </c>
      <c r="D10" s="53"/>
      <c r="E10" s="3"/>
      <c r="F10" s="3"/>
    </row>
    <row r="11" spans="1:41" x14ac:dyDescent="0.25">
      <c r="A11" s="21" t="s">
        <v>9</v>
      </c>
      <c r="B11" s="5">
        <v>2</v>
      </c>
      <c r="C11" s="6"/>
      <c r="D11" s="53"/>
      <c r="E11" s="3"/>
      <c r="F11" s="3"/>
    </row>
    <row r="12" spans="1:41" ht="30" x14ac:dyDescent="0.25">
      <c r="A12" s="21" t="s">
        <v>10</v>
      </c>
      <c r="B12" s="5">
        <v>1</v>
      </c>
      <c r="C12" s="6"/>
      <c r="D12" s="53"/>
      <c r="E12" s="3"/>
      <c r="F12" s="3"/>
    </row>
    <row r="13" spans="1:41" x14ac:dyDescent="0.25">
      <c r="A13" s="21" t="s">
        <v>11</v>
      </c>
      <c r="B13" s="5">
        <v>1</v>
      </c>
      <c r="C13" s="6"/>
      <c r="D13" s="53"/>
      <c r="E13" s="3"/>
      <c r="F13" s="3"/>
    </row>
    <row r="14" spans="1:41" x14ac:dyDescent="0.25">
      <c r="A14" s="21" t="s">
        <v>12</v>
      </c>
      <c r="B14" s="5">
        <v>1</v>
      </c>
      <c r="C14" s="6"/>
      <c r="D14" s="53"/>
      <c r="E14" s="3"/>
      <c r="F14" s="3"/>
    </row>
    <row r="15" spans="1:41" ht="30" x14ac:dyDescent="0.25">
      <c r="A15" s="21" t="s">
        <v>13</v>
      </c>
      <c r="B15" s="5">
        <v>5</v>
      </c>
      <c r="C15" s="6"/>
      <c r="D15" s="53"/>
      <c r="E15" s="3"/>
      <c r="F15" s="3"/>
    </row>
    <row r="16" spans="1:41" x14ac:dyDescent="0.25">
      <c r="A16" s="21" t="s">
        <v>14</v>
      </c>
      <c r="B16" s="5">
        <v>8</v>
      </c>
      <c r="C16" s="6"/>
      <c r="D16" s="53"/>
      <c r="E16" s="3"/>
      <c r="F16" s="3"/>
    </row>
    <row r="17" spans="1:6" x14ac:dyDescent="0.25">
      <c r="A17" s="21" t="s">
        <v>15</v>
      </c>
      <c r="B17" s="5">
        <v>1</v>
      </c>
      <c r="C17" s="6"/>
      <c r="D17" s="53"/>
      <c r="E17" s="3"/>
      <c r="F17" s="3"/>
    </row>
    <row r="18" spans="1:6" ht="30" x14ac:dyDescent="0.25">
      <c r="A18" s="21" t="s">
        <v>16</v>
      </c>
      <c r="B18" s="5">
        <v>2</v>
      </c>
      <c r="C18" s="6"/>
      <c r="D18" s="53"/>
      <c r="E18" s="3"/>
      <c r="F18" s="3"/>
    </row>
    <row r="19" spans="1:6" ht="30" x14ac:dyDescent="0.25">
      <c r="A19" s="21" t="s">
        <v>17</v>
      </c>
      <c r="B19" s="5">
        <v>2</v>
      </c>
      <c r="C19" s="6"/>
      <c r="D19" s="53"/>
      <c r="E19" s="3"/>
      <c r="F19" s="3"/>
    </row>
    <row r="20" spans="1:6" x14ac:dyDescent="0.25">
      <c r="A20" s="21" t="s">
        <v>18</v>
      </c>
      <c r="B20" s="5">
        <v>1</v>
      </c>
      <c r="C20" s="6"/>
      <c r="D20" s="53"/>
      <c r="E20" s="3"/>
      <c r="F20" s="3"/>
    </row>
    <row r="21" spans="1:6" x14ac:dyDescent="0.25">
      <c r="A21" s="21" t="s">
        <v>19</v>
      </c>
      <c r="B21" s="5">
        <v>1</v>
      </c>
      <c r="C21" s="6"/>
      <c r="D21" s="53"/>
      <c r="E21" s="3"/>
      <c r="F21" s="3"/>
    </row>
    <row r="22" spans="1:6" ht="30" x14ac:dyDescent="0.25">
      <c r="A22" s="21" t="s">
        <v>20</v>
      </c>
      <c r="B22" s="5">
        <v>10</v>
      </c>
      <c r="C22" s="6"/>
      <c r="D22" s="53"/>
      <c r="E22" s="3"/>
      <c r="F22" s="3"/>
    </row>
    <row r="23" spans="1:6" ht="30" x14ac:dyDescent="0.25">
      <c r="A23" s="21" t="s">
        <v>21</v>
      </c>
      <c r="B23" s="5">
        <v>1</v>
      </c>
      <c r="C23" s="6"/>
      <c r="D23" s="53"/>
      <c r="E23" s="3"/>
      <c r="F23" s="3"/>
    </row>
    <row r="24" spans="1:6" ht="30" x14ac:dyDescent="0.25">
      <c r="A24" s="21" t="s">
        <v>22</v>
      </c>
      <c r="B24" s="5">
        <v>2</v>
      </c>
      <c r="C24" s="6"/>
      <c r="D24" s="53"/>
      <c r="E24" s="3"/>
      <c r="F24" s="3"/>
    </row>
    <row r="25" spans="1:6" x14ac:dyDescent="0.25">
      <c r="A25" s="21" t="s">
        <v>23</v>
      </c>
      <c r="B25" s="5">
        <v>2</v>
      </c>
      <c r="C25" s="6"/>
      <c r="D25" s="53"/>
      <c r="E25" s="3"/>
      <c r="F25" s="3"/>
    </row>
    <row r="26" spans="1:6" x14ac:dyDescent="0.25">
      <c r="A26" s="21" t="s">
        <v>24</v>
      </c>
      <c r="B26" s="5">
        <v>1</v>
      </c>
      <c r="C26" s="6"/>
      <c r="D26" s="53"/>
      <c r="E26" s="3"/>
      <c r="F26" s="3"/>
    </row>
    <row r="27" spans="1:6" x14ac:dyDescent="0.25">
      <c r="A27" s="21" t="s">
        <v>25</v>
      </c>
      <c r="B27" s="5">
        <v>1</v>
      </c>
      <c r="C27" s="6"/>
      <c r="D27" s="53"/>
      <c r="E27" s="3"/>
      <c r="F27" s="3"/>
    </row>
    <row r="28" spans="1:6" x14ac:dyDescent="0.25">
      <c r="A28" s="21" t="s">
        <v>26</v>
      </c>
      <c r="B28" s="5">
        <v>1</v>
      </c>
      <c r="C28" s="6"/>
      <c r="D28" s="53"/>
      <c r="E28" s="3"/>
      <c r="F28" s="3"/>
    </row>
    <row r="29" spans="1:6" ht="15.75" thickBot="1" x14ac:dyDescent="0.3">
      <c r="A29" s="21" t="s">
        <v>27</v>
      </c>
      <c r="B29" s="2">
        <v>1</v>
      </c>
      <c r="C29" s="7"/>
      <c r="D29" s="53"/>
      <c r="E29" s="3"/>
      <c r="F29" s="3"/>
    </row>
    <row r="30" spans="1:6" x14ac:dyDescent="0.25">
      <c r="D30" s="54"/>
    </row>
    <row r="31" spans="1:6" x14ac:dyDescent="0.25">
      <c r="A31" s="50"/>
      <c r="B31" s="50"/>
      <c r="C31" s="50"/>
      <c r="D31" s="55"/>
      <c r="E31" s="43"/>
      <c r="F31" s="43"/>
    </row>
    <row r="32" spans="1:6" x14ac:dyDescent="0.25">
      <c r="A32" s="63" t="s">
        <v>28</v>
      </c>
      <c r="B32" s="64"/>
      <c r="C32" s="65"/>
      <c r="D32" s="56"/>
      <c r="E32" s="39"/>
      <c r="F32" s="39"/>
    </row>
    <row r="33" spans="1:82" x14ac:dyDescent="0.25">
      <c r="A33" s="22" t="s">
        <v>29</v>
      </c>
      <c r="B33" s="22" t="s">
        <v>30</v>
      </c>
      <c r="C33" s="22" t="s">
        <v>31</v>
      </c>
      <c r="D33" s="57"/>
      <c r="E33" s="19"/>
      <c r="F33" s="19"/>
    </row>
    <row r="34" spans="1:82" x14ac:dyDescent="0.25">
      <c r="A34" s="12" t="s">
        <v>32</v>
      </c>
      <c r="B34" s="12">
        <v>9</v>
      </c>
      <c r="C34" s="12">
        <v>11</v>
      </c>
      <c r="D34" s="53"/>
      <c r="E34" s="3">
        <f>B34*C34</f>
        <v>99</v>
      </c>
      <c r="F34" s="3">
        <f>SUM(E34)</f>
        <v>99</v>
      </c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</row>
    <row r="35" spans="1:82" x14ac:dyDescent="0.25">
      <c r="A35" s="66" t="s">
        <v>33</v>
      </c>
      <c r="B35" s="67"/>
      <c r="C35" s="68"/>
      <c r="D35" s="58"/>
      <c r="E35" s="20">
        <f>SUM(B34)</f>
        <v>9</v>
      </c>
      <c r="F35" s="20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</row>
    <row r="36" spans="1:82" ht="30" x14ac:dyDescent="0.25">
      <c r="A36" s="41" t="s">
        <v>34</v>
      </c>
      <c r="B36" s="41" t="s">
        <v>35</v>
      </c>
      <c r="C36" s="41" t="s">
        <v>156</v>
      </c>
      <c r="D36" s="58" t="s">
        <v>37</v>
      </c>
      <c r="E36" s="20"/>
      <c r="F36" s="20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</row>
    <row r="37" spans="1:82" x14ac:dyDescent="0.25">
      <c r="A37" s="5" t="s">
        <v>38</v>
      </c>
      <c r="B37" s="23" t="s">
        <v>97</v>
      </c>
      <c r="C37" s="5">
        <f t="shared" ref="C37:C46" si="0">+VLOOKUP(B37,EPP,2,FALSE)</f>
        <v>1500</v>
      </c>
      <c r="D37" s="59">
        <f>IF($F$34/C37&lt;$E$35,$E$35,$F$34/C37)</f>
        <v>9</v>
      </c>
      <c r="E37" s="3"/>
      <c r="F37" s="3"/>
    </row>
    <row r="38" spans="1:82" x14ac:dyDescent="0.25">
      <c r="A38" s="5"/>
      <c r="B38" s="23" t="s">
        <v>165</v>
      </c>
      <c r="C38" s="5">
        <f t="shared" si="0"/>
        <v>25</v>
      </c>
      <c r="D38" s="59">
        <f t="shared" ref="D38:D46" si="1">IF($F$34/C38&lt;$E$35,$E$35,$F$34/C38)</f>
        <v>9</v>
      </c>
      <c r="E38" s="3"/>
      <c r="F38" s="3"/>
    </row>
    <row r="39" spans="1:82" x14ac:dyDescent="0.25">
      <c r="A39" s="5"/>
      <c r="B39" s="23" t="s">
        <v>124</v>
      </c>
      <c r="C39" s="5">
        <f t="shared" si="0"/>
        <v>240</v>
      </c>
      <c r="D39" s="59">
        <f t="shared" si="1"/>
        <v>9</v>
      </c>
      <c r="E39" s="3"/>
      <c r="F39" s="3"/>
    </row>
    <row r="40" spans="1:82" ht="48" x14ac:dyDescent="0.25">
      <c r="A40" s="5"/>
      <c r="B40" s="23" t="s">
        <v>129</v>
      </c>
      <c r="C40" s="5">
        <f t="shared" si="0"/>
        <v>240</v>
      </c>
      <c r="D40" s="59">
        <f>IF($F$34/C40&lt;$E$35,$E$35,$F$34/C40)*2</f>
        <v>18</v>
      </c>
      <c r="E40" s="3"/>
      <c r="F40" s="3"/>
    </row>
    <row r="41" spans="1:82" s="82" customFormat="1" x14ac:dyDescent="0.25">
      <c r="A41" s="5"/>
      <c r="B41" s="37" t="s">
        <v>163</v>
      </c>
      <c r="C41" s="5">
        <f t="shared" si="0"/>
        <v>240</v>
      </c>
      <c r="D41" s="59">
        <f>IF($F$34/C41&lt;$E$35,$E$35,$F$34/C41)*2</f>
        <v>18</v>
      </c>
      <c r="E41" s="3"/>
      <c r="F41" s="3"/>
    </row>
    <row r="42" spans="1:82" ht="36" x14ac:dyDescent="0.25">
      <c r="A42" s="5" t="s">
        <v>39</v>
      </c>
      <c r="B42" s="23" t="s">
        <v>131</v>
      </c>
      <c r="C42" s="5">
        <f t="shared" si="0"/>
        <v>240</v>
      </c>
      <c r="D42" s="59">
        <f t="shared" si="1"/>
        <v>9</v>
      </c>
      <c r="E42" s="3"/>
      <c r="F42" s="3"/>
    </row>
    <row r="43" spans="1:82" x14ac:dyDescent="0.25">
      <c r="A43" s="5" t="s">
        <v>40</v>
      </c>
      <c r="B43" s="23" t="s">
        <v>158</v>
      </c>
      <c r="C43" s="5">
        <f t="shared" si="0"/>
        <v>240</v>
      </c>
      <c r="D43" s="59">
        <f t="shared" si="1"/>
        <v>9</v>
      </c>
      <c r="E43" s="3"/>
      <c r="F43" s="3"/>
    </row>
    <row r="44" spans="1:82" x14ac:dyDescent="0.25">
      <c r="A44" s="5" t="s">
        <v>41</v>
      </c>
      <c r="B44" s="5" t="s">
        <v>157</v>
      </c>
      <c r="C44" s="5">
        <f t="shared" si="0"/>
        <v>50</v>
      </c>
      <c r="D44" s="59">
        <f t="shared" si="1"/>
        <v>9</v>
      </c>
      <c r="E44" s="3"/>
      <c r="F44" s="3"/>
    </row>
    <row r="45" spans="1:82" ht="24" x14ac:dyDescent="0.25">
      <c r="A45" s="5" t="s">
        <v>42</v>
      </c>
      <c r="B45" s="24" t="s">
        <v>117</v>
      </c>
      <c r="C45" s="5">
        <f t="shared" si="0"/>
        <v>20</v>
      </c>
      <c r="D45" s="59">
        <f t="shared" si="1"/>
        <v>9</v>
      </c>
      <c r="E45" s="3"/>
      <c r="F45" s="3"/>
    </row>
    <row r="46" spans="1:82" ht="30" x14ac:dyDescent="0.25">
      <c r="A46" s="5" t="s">
        <v>43</v>
      </c>
      <c r="B46" s="23" t="s">
        <v>151</v>
      </c>
      <c r="C46" s="5">
        <f t="shared" si="0"/>
        <v>1</v>
      </c>
      <c r="D46" s="59">
        <f t="shared" si="1"/>
        <v>99</v>
      </c>
      <c r="E46" s="3"/>
      <c r="F46" s="3"/>
    </row>
    <row r="47" spans="1:82" x14ac:dyDescent="0.25">
      <c r="A47" s="42" t="s">
        <v>44</v>
      </c>
      <c r="B47" s="26"/>
      <c r="D47" s="54"/>
    </row>
    <row r="48" spans="1:82" ht="15.75" thickBot="1" x14ac:dyDescent="0.3">
      <c r="A48" s="42" t="s">
        <v>44</v>
      </c>
      <c r="D48" s="54"/>
    </row>
    <row r="49" spans="1:82" ht="51.75" customHeight="1" thickBot="1" x14ac:dyDescent="0.3">
      <c r="A49" s="69" t="s">
        <v>45</v>
      </c>
      <c r="B49" s="70"/>
      <c r="C49" s="71"/>
      <c r="D49" s="60"/>
      <c r="E49" s="20"/>
      <c r="F49" s="20"/>
      <c r="H49" s="8" t="s">
        <v>46</v>
      </c>
      <c r="I49" s="8" t="s">
        <v>47</v>
      </c>
      <c r="J49" s="8" t="s">
        <v>48</v>
      </c>
      <c r="K49" s="8" t="s">
        <v>49</v>
      </c>
      <c r="L49" s="8" t="s">
        <v>50</v>
      </c>
      <c r="M49" s="8" t="s">
        <v>51</v>
      </c>
      <c r="N49" s="8" t="s">
        <v>52</v>
      </c>
      <c r="O49" s="8" t="s">
        <v>53</v>
      </c>
      <c r="P49" s="8" t="s">
        <v>54</v>
      </c>
      <c r="Q49" s="8" t="s">
        <v>55</v>
      </c>
      <c r="R49" s="8" t="s">
        <v>56</v>
      </c>
      <c r="S49" s="8" t="s">
        <v>57</v>
      </c>
      <c r="T49" s="8" t="s">
        <v>58</v>
      </c>
      <c r="U49" s="8" t="s">
        <v>59</v>
      </c>
      <c r="V49" s="8" t="s">
        <v>60</v>
      </c>
      <c r="W49" s="8" t="s">
        <v>61</v>
      </c>
      <c r="X49" s="8" t="s">
        <v>62</v>
      </c>
      <c r="Y49" s="8" t="s">
        <v>63</v>
      </c>
      <c r="Z49" s="8" t="s">
        <v>64</v>
      </c>
      <c r="AA49" s="8" t="s">
        <v>65</v>
      </c>
      <c r="AB49" s="8" t="s">
        <v>51</v>
      </c>
      <c r="AC49" s="8" t="s">
        <v>52</v>
      </c>
      <c r="AD49" s="8" t="s">
        <v>53</v>
      </c>
      <c r="AE49" s="8" t="s">
        <v>54</v>
      </c>
      <c r="AF49" s="8" t="s">
        <v>55</v>
      </c>
      <c r="AG49" s="8" t="s">
        <v>66</v>
      </c>
      <c r="AH49" s="8" t="s">
        <v>56</v>
      </c>
      <c r="AI49" s="8" t="s">
        <v>57</v>
      </c>
      <c r="AJ49" s="8" t="s">
        <v>58</v>
      </c>
      <c r="AK49" s="8" t="s">
        <v>59</v>
      </c>
      <c r="AL49" s="8">
        <v>30</v>
      </c>
      <c r="AM49" s="8" t="s">
        <v>67</v>
      </c>
      <c r="AN49" s="8" t="s">
        <v>47</v>
      </c>
      <c r="AO49" s="8" t="s">
        <v>48</v>
      </c>
      <c r="AP49" s="8" t="s">
        <v>49</v>
      </c>
      <c r="AQ49" s="8" t="s">
        <v>68</v>
      </c>
      <c r="AR49" s="8" t="s">
        <v>66</v>
      </c>
    </row>
    <row r="50" spans="1:82" ht="15.75" thickBot="1" x14ac:dyDescent="0.3">
      <c r="A50" s="15" t="s">
        <v>29</v>
      </c>
      <c r="B50" s="16" t="s">
        <v>30</v>
      </c>
      <c r="C50" s="17" t="s">
        <v>31</v>
      </c>
      <c r="D50" s="57"/>
      <c r="E50" s="19"/>
      <c r="F50" s="19"/>
      <c r="H50" s="8">
        <v>4</v>
      </c>
      <c r="I50" s="8">
        <v>7</v>
      </c>
      <c r="J50" s="8">
        <v>7</v>
      </c>
      <c r="K50" s="8">
        <v>7</v>
      </c>
      <c r="L50" s="8">
        <v>2</v>
      </c>
      <c r="M50" s="8">
        <v>3</v>
      </c>
      <c r="N50" s="8">
        <v>7</v>
      </c>
      <c r="O50" s="8">
        <v>7</v>
      </c>
      <c r="P50" s="8">
        <v>7</v>
      </c>
      <c r="Q50" s="8">
        <v>6</v>
      </c>
      <c r="R50" s="8">
        <v>7</v>
      </c>
      <c r="S50" s="8">
        <v>7</v>
      </c>
      <c r="T50" s="8">
        <v>7</v>
      </c>
      <c r="U50" s="8">
        <v>7</v>
      </c>
      <c r="V50" s="8">
        <v>2</v>
      </c>
      <c r="W50" s="8">
        <v>6</v>
      </c>
      <c r="X50" s="8">
        <v>7</v>
      </c>
      <c r="Y50" s="8">
        <v>7</v>
      </c>
      <c r="Z50" s="8">
        <v>7</v>
      </c>
      <c r="AA50" s="8">
        <v>3</v>
      </c>
      <c r="AB50" s="8">
        <v>4</v>
      </c>
      <c r="AC50" s="8">
        <v>7</v>
      </c>
      <c r="AD50" s="8">
        <v>7</v>
      </c>
      <c r="AE50" s="8">
        <v>7</v>
      </c>
      <c r="AF50" s="8">
        <v>6</v>
      </c>
      <c r="AG50" s="8">
        <v>1</v>
      </c>
      <c r="AH50" s="8">
        <v>7</v>
      </c>
      <c r="AI50" s="8">
        <v>7</v>
      </c>
      <c r="AJ50" s="8">
        <v>7</v>
      </c>
      <c r="AK50" s="8">
        <v>7</v>
      </c>
      <c r="AL50" s="8">
        <v>1</v>
      </c>
      <c r="AM50" s="8">
        <v>6</v>
      </c>
      <c r="AN50" s="8">
        <v>7</v>
      </c>
      <c r="AO50" s="8">
        <v>7</v>
      </c>
      <c r="AP50" s="8">
        <v>7</v>
      </c>
      <c r="AQ50" s="8">
        <v>4</v>
      </c>
      <c r="AR50" s="8">
        <v>1</v>
      </c>
    </row>
    <row r="51" spans="1:82" x14ac:dyDescent="0.25">
      <c r="A51" s="13" t="s">
        <v>32</v>
      </c>
      <c r="B51" s="13">
        <v>3</v>
      </c>
      <c r="C51" s="13">
        <v>209</v>
      </c>
      <c r="D51" s="53"/>
      <c r="E51" s="3">
        <f t="shared" ref="E51:E55" si="2">B51*C51</f>
        <v>627</v>
      </c>
      <c r="F51" s="3"/>
      <c r="H51" s="22">
        <v>3</v>
      </c>
      <c r="I51" s="22">
        <v>3</v>
      </c>
      <c r="J51" s="22">
        <v>3</v>
      </c>
      <c r="K51" s="22">
        <v>3</v>
      </c>
      <c r="L51" s="22">
        <v>3</v>
      </c>
      <c r="M51" s="22">
        <v>3</v>
      </c>
      <c r="N51" s="22">
        <v>3</v>
      </c>
      <c r="O51" s="22">
        <v>3</v>
      </c>
      <c r="P51" s="22">
        <v>3</v>
      </c>
      <c r="Q51" s="22">
        <v>3</v>
      </c>
      <c r="R51" s="22">
        <v>3</v>
      </c>
      <c r="S51" s="22">
        <v>3</v>
      </c>
      <c r="T51" s="22">
        <v>3</v>
      </c>
      <c r="U51" s="22">
        <v>3</v>
      </c>
      <c r="V51" s="22">
        <v>3</v>
      </c>
      <c r="W51" s="22">
        <v>3</v>
      </c>
      <c r="X51" s="22">
        <v>3</v>
      </c>
      <c r="Y51" s="22">
        <v>3</v>
      </c>
      <c r="Z51" s="22">
        <v>3</v>
      </c>
      <c r="AA51" s="22">
        <v>3</v>
      </c>
      <c r="AB51" s="22">
        <v>3</v>
      </c>
      <c r="AC51" s="22">
        <v>3</v>
      </c>
      <c r="AD51" s="22">
        <v>3</v>
      </c>
      <c r="AE51" s="22">
        <v>3</v>
      </c>
      <c r="AF51" s="22">
        <v>3</v>
      </c>
      <c r="AG51" s="22">
        <v>3</v>
      </c>
      <c r="AH51" s="22">
        <v>3</v>
      </c>
      <c r="AI51" s="22">
        <v>3</v>
      </c>
      <c r="AJ51" s="22">
        <v>3</v>
      </c>
      <c r="AK51" s="22">
        <v>3</v>
      </c>
      <c r="AL51" s="22">
        <v>3</v>
      </c>
      <c r="AM51" s="22">
        <v>3</v>
      </c>
      <c r="AN51" s="22">
        <v>3</v>
      </c>
      <c r="AO51" s="22">
        <v>3</v>
      </c>
      <c r="AP51" s="22">
        <v>3</v>
      </c>
      <c r="AQ51" s="22">
        <v>3</v>
      </c>
      <c r="AR51" s="5"/>
      <c r="AS51" s="5">
        <v>12</v>
      </c>
      <c r="AT51" s="5">
        <v>21</v>
      </c>
      <c r="AU51" s="5">
        <v>21</v>
      </c>
      <c r="AV51" s="5">
        <v>21</v>
      </c>
      <c r="AW51" s="5">
        <v>6</v>
      </c>
      <c r="AX51" s="5">
        <v>9</v>
      </c>
      <c r="AY51" s="5">
        <v>21</v>
      </c>
      <c r="AZ51" s="5">
        <v>21</v>
      </c>
      <c r="BA51" s="5">
        <v>21</v>
      </c>
      <c r="BB51" s="5">
        <v>18</v>
      </c>
      <c r="BC51" s="5">
        <v>21</v>
      </c>
      <c r="BD51" s="5">
        <v>21</v>
      </c>
      <c r="BE51" s="5">
        <v>21</v>
      </c>
      <c r="BF51" s="5">
        <v>21</v>
      </c>
      <c r="BG51" s="5">
        <v>6</v>
      </c>
      <c r="BH51" s="5">
        <v>18</v>
      </c>
      <c r="BI51" s="5">
        <v>21</v>
      </c>
      <c r="BJ51" s="5">
        <v>21</v>
      </c>
      <c r="BK51" s="5">
        <v>21</v>
      </c>
      <c r="BL51" s="5">
        <v>9</v>
      </c>
      <c r="BM51" s="5">
        <v>12</v>
      </c>
      <c r="BN51" s="5">
        <v>21</v>
      </c>
      <c r="BO51" s="5">
        <v>21</v>
      </c>
      <c r="BP51" s="5">
        <v>21</v>
      </c>
      <c r="BQ51" s="5">
        <v>18</v>
      </c>
      <c r="BR51" s="5">
        <v>3</v>
      </c>
      <c r="BS51" s="5">
        <v>21</v>
      </c>
      <c r="BT51" s="5">
        <v>21</v>
      </c>
      <c r="BU51" s="5">
        <v>21</v>
      </c>
      <c r="BV51" s="5">
        <v>21</v>
      </c>
      <c r="BW51" s="5">
        <v>3</v>
      </c>
      <c r="BX51" s="5">
        <v>18</v>
      </c>
      <c r="BY51" s="5">
        <v>21</v>
      </c>
      <c r="BZ51" s="5">
        <v>21</v>
      </c>
      <c r="CA51" s="5">
        <v>21</v>
      </c>
      <c r="CB51" s="5">
        <v>12</v>
      </c>
      <c r="CC51" s="5">
        <v>0</v>
      </c>
      <c r="CD51" s="5">
        <v>209</v>
      </c>
    </row>
    <row r="52" spans="1:82" x14ac:dyDescent="0.25">
      <c r="A52" s="5" t="s">
        <v>69</v>
      </c>
      <c r="B52" s="5">
        <v>5</v>
      </c>
      <c r="C52" s="5">
        <v>184</v>
      </c>
      <c r="D52" s="53"/>
      <c r="E52" s="3">
        <f t="shared" si="2"/>
        <v>920</v>
      </c>
      <c r="F52" s="3"/>
      <c r="H52" s="5"/>
      <c r="I52" s="5"/>
      <c r="J52" s="5"/>
      <c r="K52" s="5"/>
      <c r="L52" s="22">
        <v>5</v>
      </c>
      <c r="M52" s="22">
        <v>5</v>
      </c>
      <c r="N52" s="22">
        <v>5</v>
      </c>
      <c r="O52" s="22">
        <v>5</v>
      </c>
      <c r="P52" s="22">
        <v>5</v>
      </c>
      <c r="Q52" s="22">
        <v>5</v>
      </c>
      <c r="R52" s="22">
        <v>5</v>
      </c>
      <c r="S52" s="22">
        <v>5</v>
      </c>
      <c r="T52" s="22">
        <v>5</v>
      </c>
      <c r="U52" s="22">
        <v>5</v>
      </c>
      <c r="V52" s="22">
        <v>5</v>
      </c>
      <c r="W52" s="22">
        <v>5</v>
      </c>
      <c r="X52" s="22">
        <v>5</v>
      </c>
      <c r="Y52" s="22">
        <v>5</v>
      </c>
      <c r="Z52" s="22">
        <v>5</v>
      </c>
      <c r="AA52" s="22">
        <v>5</v>
      </c>
      <c r="AB52" s="22">
        <v>5</v>
      </c>
      <c r="AC52" s="22">
        <v>5</v>
      </c>
      <c r="AD52" s="22">
        <v>5</v>
      </c>
      <c r="AE52" s="22">
        <v>5</v>
      </c>
      <c r="AF52" s="22">
        <v>5</v>
      </c>
      <c r="AG52" s="22">
        <v>5</v>
      </c>
      <c r="AH52" s="22">
        <v>5</v>
      </c>
      <c r="AI52" s="22">
        <v>5</v>
      </c>
      <c r="AJ52" s="22">
        <v>5</v>
      </c>
      <c r="AK52" s="22">
        <v>5</v>
      </c>
      <c r="AL52" s="22">
        <v>5</v>
      </c>
      <c r="AM52" s="22">
        <v>5</v>
      </c>
      <c r="AN52" s="22">
        <v>5</v>
      </c>
      <c r="AO52" s="22">
        <v>5</v>
      </c>
      <c r="AP52" s="22">
        <v>5</v>
      </c>
      <c r="AQ52" s="22">
        <v>5</v>
      </c>
      <c r="AR52" s="5"/>
      <c r="AS52" s="5">
        <v>0</v>
      </c>
      <c r="AT52" s="5">
        <v>0</v>
      </c>
      <c r="AU52" s="5">
        <v>0</v>
      </c>
      <c r="AV52" s="5">
        <v>0</v>
      </c>
      <c r="AW52" s="5">
        <v>10</v>
      </c>
      <c r="AX52" s="5">
        <v>15</v>
      </c>
      <c r="AY52" s="5">
        <v>35</v>
      </c>
      <c r="AZ52" s="5">
        <v>35</v>
      </c>
      <c r="BA52" s="5">
        <v>35</v>
      </c>
      <c r="BB52" s="5">
        <v>30</v>
      </c>
      <c r="BC52" s="5">
        <v>35</v>
      </c>
      <c r="BD52" s="5">
        <v>35</v>
      </c>
      <c r="BE52" s="5">
        <v>35</v>
      </c>
      <c r="BF52" s="5">
        <v>35</v>
      </c>
      <c r="BG52" s="5">
        <v>10</v>
      </c>
      <c r="BH52" s="5">
        <v>30</v>
      </c>
      <c r="BI52" s="5">
        <v>35</v>
      </c>
      <c r="BJ52" s="5">
        <v>35</v>
      </c>
      <c r="BK52" s="5">
        <v>35</v>
      </c>
      <c r="BL52" s="5">
        <v>15</v>
      </c>
      <c r="BM52" s="5">
        <v>20</v>
      </c>
      <c r="BN52" s="5">
        <v>35</v>
      </c>
      <c r="BO52" s="5">
        <v>35</v>
      </c>
      <c r="BP52" s="5">
        <v>35</v>
      </c>
      <c r="BQ52" s="5">
        <v>30</v>
      </c>
      <c r="BR52" s="5">
        <v>5</v>
      </c>
      <c r="BS52" s="5">
        <v>35</v>
      </c>
      <c r="BT52" s="5">
        <v>35</v>
      </c>
      <c r="BU52" s="5">
        <v>35</v>
      </c>
      <c r="BV52" s="5">
        <v>35</v>
      </c>
      <c r="BW52" s="5">
        <v>5</v>
      </c>
      <c r="BX52" s="5">
        <v>30</v>
      </c>
      <c r="BY52" s="5">
        <v>35</v>
      </c>
      <c r="BZ52" s="5">
        <v>35</v>
      </c>
      <c r="CA52" s="5">
        <v>35</v>
      </c>
      <c r="CB52" s="5">
        <v>20</v>
      </c>
      <c r="CC52" s="5">
        <v>0</v>
      </c>
      <c r="CD52" s="5">
        <v>184</v>
      </c>
    </row>
    <row r="53" spans="1:82" x14ac:dyDescent="0.25">
      <c r="A53" s="5" t="s">
        <v>70</v>
      </c>
      <c r="B53" s="5">
        <v>1</v>
      </c>
      <c r="C53" s="5">
        <v>176</v>
      </c>
      <c r="D53" s="53"/>
      <c r="E53" s="3">
        <f t="shared" si="2"/>
        <v>176</v>
      </c>
      <c r="F53" s="3"/>
      <c r="H53" s="5"/>
      <c r="I53" s="5"/>
      <c r="J53" s="5"/>
      <c r="K53" s="5"/>
      <c r="L53" s="5"/>
      <c r="M53" s="5"/>
      <c r="N53" s="22">
        <v>1</v>
      </c>
      <c r="O53" s="22">
        <v>1</v>
      </c>
      <c r="P53" s="22">
        <v>1</v>
      </c>
      <c r="Q53" s="22">
        <v>1</v>
      </c>
      <c r="R53" s="22">
        <v>1</v>
      </c>
      <c r="S53" s="22">
        <v>1</v>
      </c>
      <c r="T53" s="22">
        <v>1</v>
      </c>
      <c r="U53" s="22">
        <v>1</v>
      </c>
      <c r="V53" s="22">
        <v>1</v>
      </c>
      <c r="W53" s="22">
        <v>1</v>
      </c>
      <c r="X53" s="22">
        <v>1</v>
      </c>
      <c r="Y53" s="22">
        <v>1</v>
      </c>
      <c r="Z53" s="22">
        <v>1</v>
      </c>
      <c r="AA53" s="22">
        <v>1</v>
      </c>
      <c r="AB53" s="22">
        <v>1</v>
      </c>
      <c r="AC53" s="22">
        <v>1</v>
      </c>
      <c r="AD53" s="22">
        <v>1</v>
      </c>
      <c r="AE53" s="22">
        <v>1</v>
      </c>
      <c r="AF53" s="22">
        <v>1</v>
      </c>
      <c r="AG53" s="22">
        <v>1</v>
      </c>
      <c r="AH53" s="22">
        <v>1</v>
      </c>
      <c r="AI53" s="22">
        <v>1</v>
      </c>
      <c r="AJ53" s="22">
        <v>1</v>
      </c>
      <c r="AK53" s="22">
        <v>1</v>
      </c>
      <c r="AL53" s="22">
        <v>1</v>
      </c>
      <c r="AM53" s="22">
        <v>1</v>
      </c>
      <c r="AN53" s="22">
        <v>1</v>
      </c>
      <c r="AO53" s="22">
        <v>1</v>
      </c>
      <c r="AP53" s="22">
        <v>1</v>
      </c>
      <c r="AQ53" s="11"/>
      <c r="AR53" s="22">
        <v>1</v>
      </c>
      <c r="AS53" s="5">
        <v>0</v>
      </c>
      <c r="AT53" s="5">
        <v>0</v>
      </c>
      <c r="AU53" s="5">
        <v>0</v>
      </c>
      <c r="AV53" s="5">
        <v>0</v>
      </c>
      <c r="AW53" s="5">
        <v>0</v>
      </c>
      <c r="AX53" s="5">
        <v>0</v>
      </c>
      <c r="AY53" s="5">
        <v>7</v>
      </c>
      <c r="AZ53" s="5">
        <v>7</v>
      </c>
      <c r="BA53" s="5">
        <v>7</v>
      </c>
      <c r="BB53" s="5">
        <v>6</v>
      </c>
      <c r="BC53" s="5">
        <v>7</v>
      </c>
      <c r="BD53" s="5">
        <v>7</v>
      </c>
      <c r="BE53" s="5">
        <v>7</v>
      </c>
      <c r="BF53" s="5">
        <v>7</v>
      </c>
      <c r="BG53" s="5">
        <v>2</v>
      </c>
      <c r="BH53" s="5">
        <v>6</v>
      </c>
      <c r="BI53" s="5">
        <v>7</v>
      </c>
      <c r="BJ53" s="5">
        <v>7</v>
      </c>
      <c r="BK53" s="5">
        <v>7</v>
      </c>
      <c r="BL53" s="5">
        <v>3</v>
      </c>
      <c r="BM53" s="5">
        <v>4</v>
      </c>
      <c r="BN53" s="5">
        <v>7</v>
      </c>
      <c r="BO53" s="5">
        <v>7</v>
      </c>
      <c r="BP53" s="5">
        <v>7</v>
      </c>
      <c r="BQ53" s="5">
        <v>6</v>
      </c>
      <c r="BR53" s="5">
        <v>1</v>
      </c>
      <c r="BS53" s="5">
        <v>7</v>
      </c>
      <c r="BT53" s="5">
        <v>7</v>
      </c>
      <c r="BU53" s="5">
        <v>7</v>
      </c>
      <c r="BV53" s="5">
        <v>7</v>
      </c>
      <c r="BW53" s="5">
        <v>1</v>
      </c>
      <c r="BX53" s="5">
        <v>6</v>
      </c>
      <c r="BY53" s="5">
        <v>7</v>
      </c>
      <c r="BZ53" s="5">
        <v>7</v>
      </c>
      <c r="CA53" s="5">
        <v>7</v>
      </c>
      <c r="CB53" s="5">
        <v>0</v>
      </c>
      <c r="CC53" s="5">
        <v>1</v>
      </c>
      <c r="CD53" s="5">
        <v>176</v>
      </c>
    </row>
    <row r="54" spans="1:82" x14ac:dyDescent="0.25">
      <c r="A54" s="5" t="s">
        <v>71</v>
      </c>
      <c r="B54" s="5">
        <v>1</v>
      </c>
      <c r="C54" s="5">
        <v>112</v>
      </c>
      <c r="D54" s="53"/>
      <c r="E54" s="3">
        <f t="shared" si="2"/>
        <v>112</v>
      </c>
      <c r="F54" s="3"/>
      <c r="H54" s="5"/>
      <c r="I54" s="5"/>
      <c r="J54" s="5"/>
      <c r="K54" s="5"/>
      <c r="L54" s="5"/>
      <c r="M54" s="5"/>
      <c r="N54" s="5"/>
      <c r="O54" s="22">
        <v>1</v>
      </c>
      <c r="P54" s="22">
        <v>1</v>
      </c>
      <c r="Q54" s="22">
        <v>1</v>
      </c>
      <c r="R54" s="22">
        <v>1</v>
      </c>
      <c r="S54" s="22">
        <v>1</v>
      </c>
      <c r="T54" s="22">
        <v>1</v>
      </c>
      <c r="U54" s="22">
        <v>1</v>
      </c>
      <c r="V54" s="22">
        <v>1</v>
      </c>
      <c r="W54" s="22">
        <v>1</v>
      </c>
      <c r="X54" s="22">
        <v>1</v>
      </c>
      <c r="Y54" s="22">
        <v>1</v>
      </c>
      <c r="Z54" s="22">
        <v>1</v>
      </c>
      <c r="AA54" s="22">
        <v>1</v>
      </c>
      <c r="AB54" s="22">
        <v>1</v>
      </c>
      <c r="AC54" s="22">
        <v>1</v>
      </c>
      <c r="AD54" s="22">
        <v>1</v>
      </c>
      <c r="AE54" s="22">
        <v>1</v>
      </c>
      <c r="AF54" s="22">
        <v>1</v>
      </c>
      <c r="AG54" s="22">
        <v>1</v>
      </c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5"/>
      <c r="AS54" s="5">
        <v>0</v>
      </c>
      <c r="AT54" s="5">
        <v>0</v>
      </c>
      <c r="AU54" s="5">
        <v>0</v>
      </c>
      <c r="AV54" s="5">
        <v>0</v>
      </c>
      <c r="AW54" s="5">
        <v>0</v>
      </c>
      <c r="AX54" s="5">
        <v>0</v>
      </c>
      <c r="AY54" s="5">
        <v>0</v>
      </c>
      <c r="AZ54" s="5">
        <v>7</v>
      </c>
      <c r="BA54" s="5">
        <v>7</v>
      </c>
      <c r="BB54" s="5">
        <v>6</v>
      </c>
      <c r="BC54" s="5">
        <v>7</v>
      </c>
      <c r="BD54" s="5">
        <v>7</v>
      </c>
      <c r="BE54" s="5">
        <v>7</v>
      </c>
      <c r="BF54" s="5">
        <v>7</v>
      </c>
      <c r="BG54" s="5">
        <v>2</v>
      </c>
      <c r="BH54" s="5">
        <v>6</v>
      </c>
      <c r="BI54" s="5">
        <v>7</v>
      </c>
      <c r="BJ54" s="5">
        <v>7</v>
      </c>
      <c r="BK54" s="5">
        <v>7</v>
      </c>
      <c r="BL54" s="5">
        <v>3</v>
      </c>
      <c r="BM54" s="5">
        <v>4</v>
      </c>
      <c r="BN54" s="5">
        <v>7</v>
      </c>
      <c r="BO54" s="5">
        <v>7</v>
      </c>
      <c r="BP54" s="5">
        <v>7</v>
      </c>
      <c r="BQ54" s="5">
        <v>6</v>
      </c>
      <c r="BR54" s="5">
        <v>1</v>
      </c>
      <c r="BS54" s="5">
        <v>0</v>
      </c>
      <c r="BT54" s="5">
        <v>0</v>
      </c>
      <c r="BU54" s="5">
        <v>0</v>
      </c>
      <c r="BV54" s="5">
        <v>0</v>
      </c>
      <c r="BW54" s="5">
        <v>0</v>
      </c>
      <c r="BX54" s="5">
        <v>0</v>
      </c>
      <c r="BY54" s="5">
        <v>0</v>
      </c>
      <c r="BZ54" s="5">
        <v>0</v>
      </c>
      <c r="CA54" s="5">
        <v>0</v>
      </c>
      <c r="CB54" s="5">
        <v>0</v>
      </c>
      <c r="CC54" s="5">
        <v>0</v>
      </c>
      <c r="CD54" s="5">
        <v>112</v>
      </c>
    </row>
    <row r="55" spans="1:82" x14ac:dyDescent="0.25">
      <c r="A55" s="5" t="s">
        <v>72</v>
      </c>
      <c r="B55" s="5">
        <v>1</v>
      </c>
      <c r="C55" s="5">
        <v>21</v>
      </c>
      <c r="D55" s="53"/>
      <c r="E55" s="3">
        <f t="shared" si="2"/>
        <v>21</v>
      </c>
      <c r="F55" s="3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11"/>
      <c r="AN55" s="10">
        <v>1</v>
      </c>
      <c r="AO55" s="10">
        <v>1</v>
      </c>
      <c r="AP55" s="22">
        <v>1</v>
      </c>
      <c r="AQ55" s="9"/>
      <c r="AR55" s="5"/>
      <c r="AS55" s="5">
        <v>0</v>
      </c>
      <c r="AT55" s="5">
        <v>0</v>
      </c>
      <c r="AU55" s="5">
        <v>0</v>
      </c>
      <c r="AV55" s="5">
        <v>0</v>
      </c>
      <c r="AW55" s="5">
        <v>0</v>
      </c>
      <c r="AX55" s="5">
        <v>0</v>
      </c>
      <c r="AY55" s="5">
        <v>0</v>
      </c>
      <c r="AZ55" s="5">
        <v>0</v>
      </c>
      <c r="BA55" s="5">
        <v>0</v>
      </c>
      <c r="BB55" s="5">
        <v>0</v>
      </c>
      <c r="BC55" s="5">
        <v>0</v>
      </c>
      <c r="BD55" s="5">
        <v>0</v>
      </c>
      <c r="BE55" s="5">
        <v>0</v>
      </c>
      <c r="BF55" s="5">
        <v>0</v>
      </c>
      <c r="BG55" s="5">
        <v>0</v>
      </c>
      <c r="BH55" s="5">
        <v>0</v>
      </c>
      <c r="BI55" s="5">
        <v>0</v>
      </c>
      <c r="BJ55" s="5">
        <v>0</v>
      </c>
      <c r="BK55" s="5">
        <v>0</v>
      </c>
      <c r="BL55" s="5">
        <v>0</v>
      </c>
      <c r="BM55" s="5">
        <v>0</v>
      </c>
      <c r="BN55" s="5">
        <v>0</v>
      </c>
      <c r="BO55" s="5">
        <v>0</v>
      </c>
      <c r="BP55" s="5">
        <v>0</v>
      </c>
      <c r="BQ55" s="5">
        <v>0</v>
      </c>
      <c r="BR55" s="5">
        <v>0</v>
      </c>
      <c r="BS55" s="5">
        <v>0</v>
      </c>
      <c r="BT55" s="5">
        <v>0</v>
      </c>
      <c r="BU55" s="5">
        <v>0</v>
      </c>
      <c r="BV55" s="5">
        <v>0</v>
      </c>
      <c r="BW55" s="5">
        <v>0</v>
      </c>
      <c r="BX55" s="5">
        <v>0</v>
      </c>
      <c r="BY55" s="5">
        <v>7</v>
      </c>
      <c r="BZ55" s="5">
        <v>7</v>
      </c>
      <c r="CA55" s="5">
        <v>7</v>
      </c>
      <c r="CB55" s="5">
        <v>0</v>
      </c>
      <c r="CC55" s="5">
        <v>0</v>
      </c>
      <c r="CD55" s="5">
        <v>21</v>
      </c>
    </row>
    <row r="56" spans="1:82" x14ac:dyDescent="0.25">
      <c r="A56" s="5" t="s">
        <v>73</v>
      </c>
      <c r="B56" s="5">
        <v>1</v>
      </c>
      <c r="C56" s="5">
        <v>14</v>
      </c>
      <c r="D56" s="53">
        <f>SUM(B51:B56)</f>
        <v>12</v>
      </c>
      <c r="E56" s="3">
        <f>B56*C56</f>
        <v>14</v>
      </c>
      <c r="F56" s="3">
        <f>SUM(E51:E56)</f>
        <v>1870</v>
      </c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9"/>
      <c r="AH56" s="9"/>
      <c r="AI56" s="9"/>
      <c r="AJ56" s="9"/>
      <c r="AK56" s="9"/>
      <c r="AL56" s="9"/>
      <c r="AM56" s="11"/>
      <c r="AN56" s="10">
        <v>1</v>
      </c>
      <c r="AO56" s="22">
        <v>1</v>
      </c>
      <c r="AP56" s="9"/>
      <c r="AQ56" s="9"/>
      <c r="AR56" s="5"/>
      <c r="AS56" s="5">
        <v>0</v>
      </c>
      <c r="AT56" s="5">
        <v>0</v>
      </c>
      <c r="AU56" s="5">
        <v>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0</v>
      </c>
      <c r="BE56" s="5">
        <v>0</v>
      </c>
      <c r="BF56" s="5">
        <v>0</v>
      </c>
      <c r="BG56" s="5">
        <v>0</v>
      </c>
      <c r="BH56" s="5">
        <v>0</v>
      </c>
      <c r="BI56" s="5">
        <v>0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7</v>
      </c>
      <c r="BZ56" s="5">
        <v>7</v>
      </c>
      <c r="CA56" s="5">
        <v>0</v>
      </c>
      <c r="CB56" s="5">
        <v>0</v>
      </c>
      <c r="CC56" s="5">
        <v>0</v>
      </c>
      <c r="CD56" s="5">
        <v>14</v>
      </c>
    </row>
    <row r="57" spans="1:82" x14ac:dyDescent="0.25">
      <c r="A57" s="66" t="s">
        <v>33</v>
      </c>
      <c r="B57" s="67"/>
      <c r="C57" s="68"/>
      <c r="D57" s="57"/>
      <c r="E57" s="20">
        <f>SUM(B51:B56)</f>
        <v>12</v>
      </c>
      <c r="F57" s="20"/>
      <c r="G57" s="42"/>
      <c r="H57" s="12">
        <v>3</v>
      </c>
      <c r="I57" s="12">
        <v>3</v>
      </c>
      <c r="J57" s="12">
        <v>3</v>
      </c>
      <c r="K57" s="12">
        <v>3</v>
      </c>
      <c r="L57" s="12">
        <v>8</v>
      </c>
      <c r="M57" s="12">
        <v>8</v>
      </c>
      <c r="N57" s="12">
        <v>9</v>
      </c>
      <c r="O57" s="12">
        <v>10</v>
      </c>
      <c r="P57" s="12">
        <v>10</v>
      </c>
      <c r="Q57" s="12">
        <v>10</v>
      </c>
      <c r="R57" s="12">
        <v>10</v>
      </c>
      <c r="S57" s="12">
        <v>10</v>
      </c>
      <c r="T57" s="12">
        <v>10</v>
      </c>
      <c r="U57" s="12">
        <v>10</v>
      </c>
      <c r="V57" s="12">
        <v>10</v>
      </c>
      <c r="W57" s="12">
        <v>10</v>
      </c>
      <c r="X57" s="12">
        <v>10</v>
      </c>
      <c r="Y57" s="12">
        <v>10</v>
      </c>
      <c r="Z57" s="12">
        <v>10</v>
      </c>
      <c r="AA57" s="12">
        <v>10</v>
      </c>
      <c r="AB57" s="12">
        <v>10</v>
      </c>
      <c r="AC57" s="12">
        <v>10</v>
      </c>
      <c r="AD57" s="12">
        <v>10</v>
      </c>
      <c r="AE57" s="12">
        <v>10</v>
      </c>
      <c r="AF57" s="12">
        <v>10</v>
      </c>
      <c r="AG57" s="12">
        <v>10</v>
      </c>
      <c r="AH57" s="12">
        <v>9</v>
      </c>
      <c r="AI57" s="12">
        <v>9</v>
      </c>
      <c r="AJ57" s="12">
        <v>9</v>
      </c>
      <c r="AK57" s="12">
        <v>9</v>
      </c>
      <c r="AL57" s="12">
        <v>9</v>
      </c>
      <c r="AM57" s="12">
        <v>9</v>
      </c>
      <c r="AN57" s="12">
        <v>11</v>
      </c>
      <c r="AO57" s="12">
        <v>11</v>
      </c>
      <c r="AP57" s="12">
        <v>10</v>
      </c>
      <c r="AQ57" s="12">
        <v>8</v>
      </c>
      <c r="AR57" s="12">
        <v>1</v>
      </c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F57" s="42"/>
      <c r="BG57" s="42"/>
      <c r="BH57" s="42"/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42"/>
      <c r="BZ57" s="42"/>
      <c r="CA57" s="42"/>
      <c r="CB57" s="42"/>
      <c r="CC57" s="42"/>
      <c r="CD57" s="42"/>
    </row>
    <row r="58" spans="1:82" ht="30" x14ac:dyDescent="0.25">
      <c r="A58" s="40" t="s">
        <v>153</v>
      </c>
      <c r="B58" s="40" t="s">
        <v>152</v>
      </c>
      <c r="C58" s="41" t="s">
        <v>156</v>
      </c>
      <c r="D58" s="58" t="s">
        <v>37</v>
      </c>
      <c r="E58" s="20"/>
      <c r="F58" s="20"/>
      <c r="H58" s="22">
        <v>3</v>
      </c>
      <c r="I58" s="22">
        <v>3</v>
      </c>
      <c r="J58" s="22">
        <v>3</v>
      </c>
      <c r="K58" s="22">
        <v>3</v>
      </c>
      <c r="L58" s="22">
        <v>8</v>
      </c>
      <c r="M58" s="22">
        <v>8</v>
      </c>
      <c r="N58" s="22">
        <v>9</v>
      </c>
      <c r="O58" s="22">
        <v>10</v>
      </c>
      <c r="P58" s="22">
        <v>10</v>
      </c>
      <c r="Q58" s="22">
        <v>10</v>
      </c>
      <c r="R58" s="22">
        <v>10</v>
      </c>
      <c r="S58" s="22">
        <v>10</v>
      </c>
      <c r="T58" s="22">
        <v>10</v>
      </c>
      <c r="U58" s="22">
        <v>10</v>
      </c>
      <c r="V58" s="22">
        <v>10</v>
      </c>
      <c r="W58" s="22">
        <v>10</v>
      </c>
      <c r="X58" s="22">
        <v>10</v>
      </c>
      <c r="Y58" s="22">
        <v>10</v>
      </c>
      <c r="Z58" s="22">
        <v>10</v>
      </c>
      <c r="AA58" s="22">
        <v>10</v>
      </c>
      <c r="AB58" s="22">
        <v>10</v>
      </c>
      <c r="AC58" s="22">
        <v>10</v>
      </c>
      <c r="AD58" s="22">
        <v>10</v>
      </c>
      <c r="AE58" s="22">
        <v>10</v>
      </c>
      <c r="AF58" s="22">
        <v>10</v>
      </c>
      <c r="AG58" s="22">
        <v>10</v>
      </c>
      <c r="AH58" s="22">
        <v>9</v>
      </c>
      <c r="AI58" s="22">
        <v>9</v>
      </c>
      <c r="AJ58" s="22">
        <v>9</v>
      </c>
      <c r="AK58" s="22">
        <v>9</v>
      </c>
      <c r="AL58" s="22">
        <v>9</v>
      </c>
      <c r="AM58" s="22">
        <v>9</v>
      </c>
      <c r="AN58" s="22">
        <v>11</v>
      </c>
      <c r="AO58" s="22">
        <v>11</v>
      </c>
      <c r="AP58" s="22">
        <v>10</v>
      </c>
      <c r="AQ58" s="22">
        <v>8</v>
      </c>
      <c r="AR58" s="22">
        <v>1</v>
      </c>
      <c r="AS58" s="5"/>
    </row>
    <row r="59" spans="1:82" x14ac:dyDescent="0.25">
      <c r="A59" s="5" t="s">
        <v>74</v>
      </c>
      <c r="B59" s="23" t="s">
        <v>97</v>
      </c>
      <c r="C59" s="5">
        <f t="shared" ref="C59:C77" si="3">+VLOOKUP(B59,EPP,2,FALSE)</f>
        <v>1500</v>
      </c>
      <c r="D59" s="59">
        <f>IF($F$56/C59&lt;$E$57,$E$57,$F$56/C59)</f>
        <v>12</v>
      </c>
      <c r="E59" s="3"/>
      <c r="F59" s="3"/>
    </row>
    <row r="60" spans="1:82" x14ac:dyDescent="0.25">
      <c r="A60" s="5"/>
      <c r="B60" s="23" t="s">
        <v>165</v>
      </c>
      <c r="C60" s="5">
        <f t="shared" si="3"/>
        <v>25</v>
      </c>
      <c r="D60" s="59">
        <f>IF($F$56/C60&lt;$E$57,$E$57,$F$56/C60)</f>
        <v>74.8</v>
      </c>
      <c r="E60" s="3"/>
      <c r="F60" s="3"/>
    </row>
    <row r="61" spans="1:82" x14ac:dyDescent="0.25">
      <c r="A61" s="5"/>
      <c r="B61" s="23" t="s">
        <v>124</v>
      </c>
      <c r="C61" s="5">
        <f t="shared" si="3"/>
        <v>240</v>
      </c>
      <c r="D61" s="59">
        <f>IF($F$56/C61&lt;$E$57,$E$57,$F$56/C61)</f>
        <v>12</v>
      </c>
      <c r="E61" s="3"/>
      <c r="F61" s="3"/>
    </row>
    <row r="62" spans="1:82" ht="48" x14ac:dyDescent="0.25">
      <c r="A62" s="5"/>
      <c r="B62" s="23" t="s">
        <v>129</v>
      </c>
      <c r="C62" s="5">
        <f t="shared" si="3"/>
        <v>240</v>
      </c>
      <c r="D62" s="59">
        <f>IF($F$56/C62&lt;$E$57,$E$57,$F$56/C62)*2</f>
        <v>24</v>
      </c>
      <c r="E62" s="3"/>
      <c r="F62" s="3"/>
    </row>
    <row r="63" spans="1:82" s="82" customFormat="1" x14ac:dyDescent="0.25">
      <c r="A63" s="5"/>
      <c r="B63" s="37" t="s">
        <v>163</v>
      </c>
      <c r="C63" s="5">
        <f t="shared" si="3"/>
        <v>240</v>
      </c>
      <c r="D63" s="59">
        <f>IF($F$56/C63&lt;$E$57,$E$57,$F$56/C63)*2</f>
        <v>24</v>
      </c>
      <c r="E63" s="3"/>
      <c r="F63" s="3"/>
    </row>
    <row r="64" spans="1:82" x14ac:dyDescent="0.25">
      <c r="A64" s="5" t="s">
        <v>75</v>
      </c>
      <c r="B64" s="23" t="s">
        <v>99</v>
      </c>
      <c r="C64" s="5">
        <f t="shared" si="3"/>
        <v>360</v>
      </c>
      <c r="D64" s="59">
        <f t="shared" ref="D64:D70" si="4">IF($F$56/C64&lt;$E$57,$E$57,$F$56/C64)</f>
        <v>12</v>
      </c>
      <c r="E64" s="3"/>
      <c r="F64" s="3"/>
    </row>
    <row r="65" spans="1:45" ht="36" x14ac:dyDescent="0.25">
      <c r="A65" s="5" t="s">
        <v>39</v>
      </c>
      <c r="B65" s="23" t="s">
        <v>131</v>
      </c>
      <c r="C65" s="5">
        <f t="shared" si="3"/>
        <v>240</v>
      </c>
      <c r="D65" s="59">
        <f t="shared" si="4"/>
        <v>12</v>
      </c>
      <c r="E65" s="3"/>
      <c r="F65" s="3"/>
    </row>
    <row r="66" spans="1:45" x14ac:dyDescent="0.25">
      <c r="A66" s="5" t="s">
        <v>40</v>
      </c>
      <c r="B66" s="23" t="s">
        <v>158</v>
      </c>
      <c r="C66" s="5">
        <f t="shared" si="3"/>
        <v>240</v>
      </c>
      <c r="D66" s="59">
        <f t="shared" si="4"/>
        <v>12</v>
      </c>
      <c r="E66" s="3"/>
      <c r="F66" s="3"/>
    </row>
    <row r="67" spans="1:45" ht="24" x14ac:dyDescent="0.25">
      <c r="A67" s="5" t="s">
        <v>76</v>
      </c>
      <c r="B67" s="23" t="s">
        <v>159</v>
      </c>
      <c r="C67" s="5">
        <f t="shared" si="3"/>
        <v>240</v>
      </c>
      <c r="D67" s="59">
        <f t="shared" si="4"/>
        <v>12</v>
      </c>
      <c r="E67" s="3"/>
      <c r="F67" s="3"/>
    </row>
    <row r="68" spans="1:45" x14ac:dyDescent="0.25">
      <c r="A68" s="5" t="s">
        <v>41</v>
      </c>
      <c r="B68" s="5" t="s">
        <v>157</v>
      </c>
      <c r="C68" s="5">
        <f t="shared" si="3"/>
        <v>50</v>
      </c>
      <c r="D68" s="59">
        <f t="shared" si="4"/>
        <v>37.4</v>
      </c>
      <c r="E68" s="3"/>
      <c r="F68" s="3"/>
    </row>
    <row r="69" spans="1:45" ht="30" x14ac:dyDescent="0.25">
      <c r="A69" s="5" t="s">
        <v>77</v>
      </c>
      <c r="B69" s="23" t="s">
        <v>142</v>
      </c>
      <c r="C69" s="5">
        <f t="shared" si="3"/>
        <v>140</v>
      </c>
      <c r="D69" s="61">
        <f t="shared" si="4"/>
        <v>13.357142857142858</v>
      </c>
      <c r="E69" s="3"/>
      <c r="F69" s="3"/>
    </row>
    <row r="70" spans="1:45" ht="24" x14ac:dyDescent="0.25">
      <c r="A70" s="5" t="s">
        <v>42</v>
      </c>
      <c r="B70" s="24" t="s">
        <v>116</v>
      </c>
      <c r="C70" s="5">
        <f t="shared" si="3"/>
        <v>50</v>
      </c>
      <c r="D70" s="59">
        <f t="shared" si="4"/>
        <v>37.4</v>
      </c>
      <c r="E70" s="3"/>
      <c r="F70" s="3"/>
    </row>
    <row r="71" spans="1:45" ht="30" x14ac:dyDescent="0.25">
      <c r="A71" s="47" t="s">
        <v>78</v>
      </c>
      <c r="B71" s="48" t="s">
        <v>160</v>
      </c>
      <c r="C71" s="47">
        <f t="shared" si="3"/>
        <v>7</v>
      </c>
      <c r="D71" s="62">
        <f>2*209/C71</f>
        <v>59.714285714285715</v>
      </c>
      <c r="E71" s="3"/>
      <c r="F71" s="3"/>
    </row>
    <row r="72" spans="1:45" x14ac:dyDescent="0.25">
      <c r="A72" s="5" t="s">
        <v>79</v>
      </c>
      <c r="B72" s="23" t="s">
        <v>150</v>
      </c>
      <c r="C72" s="5">
        <f t="shared" si="3"/>
        <v>2</v>
      </c>
      <c r="D72" s="59">
        <f>IF($F$56/C72&lt;$E$57,$E$57,$F$56/C72)</f>
        <v>935</v>
      </c>
      <c r="E72" s="3"/>
      <c r="F72" s="3"/>
    </row>
    <row r="73" spans="1:45" s="82" customFormat="1" ht="24" x14ac:dyDescent="0.25">
      <c r="A73" s="5"/>
      <c r="B73" s="23" t="s">
        <v>106</v>
      </c>
      <c r="C73" s="5">
        <f t="shared" si="3"/>
        <v>360</v>
      </c>
      <c r="D73" s="59">
        <v>1</v>
      </c>
      <c r="E73" s="3"/>
      <c r="F73" s="3"/>
    </row>
    <row r="74" spans="1:45" s="82" customFormat="1" x14ac:dyDescent="0.25">
      <c r="A74" s="5"/>
      <c r="B74" s="23" t="s">
        <v>107</v>
      </c>
      <c r="C74" s="5">
        <f t="shared" si="3"/>
        <v>8</v>
      </c>
      <c r="D74" s="59">
        <f>IF(167/C74&lt;$E$57,$E$57,167/C74)</f>
        <v>20.875</v>
      </c>
      <c r="E74" s="3"/>
      <c r="F74" s="3"/>
    </row>
    <row r="75" spans="1:45" ht="30" x14ac:dyDescent="0.25">
      <c r="A75" s="5" t="s">
        <v>80</v>
      </c>
      <c r="B75" s="23" t="s">
        <v>151</v>
      </c>
      <c r="C75" s="5">
        <f t="shared" si="3"/>
        <v>1</v>
      </c>
      <c r="D75" s="59">
        <f>IF($F$56/C75&lt;$E$57,$E$57,$F$56/C75)</f>
        <v>1870</v>
      </c>
      <c r="E75" s="3"/>
      <c r="F75" s="3"/>
    </row>
    <row r="76" spans="1:45" ht="48" x14ac:dyDescent="0.25">
      <c r="A76" s="5" t="s">
        <v>81</v>
      </c>
      <c r="B76" s="23" t="s">
        <v>147</v>
      </c>
      <c r="C76" s="5">
        <f t="shared" si="3"/>
        <v>0</v>
      </c>
      <c r="D76" s="59">
        <v>3</v>
      </c>
      <c r="E76" s="3"/>
      <c r="F76" s="3"/>
    </row>
    <row r="77" spans="1:45" ht="36" x14ac:dyDescent="0.25">
      <c r="A77" s="38"/>
      <c r="B77" s="23" t="s">
        <v>148</v>
      </c>
      <c r="C77" s="5">
        <f t="shared" si="3"/>
        <v>0</v>
      </c>
      <c r="D77" s="59">
        <v>3</v>
      </c>
      <c r="E77" s="3"/>
      <c r="F77" s="3"/>
    </row>
    <row r="78" spans="1:45" ht="15.75" thickBot="1" x14ac:dyDescent="0.3">
      <c r="D78" s="54"/>
    </row>
    <row r="79" spans="1:45" ht="15.75" thickBot="1" x14ac:dyDescent="0.3">
      <c r="A79" s="69" t="s">
        <v>82</v>
      </c>
      <c r="B79" s="70"/>
      <c r="C79" s="71"/>
      <c r="D79" s="60"/>
      <c r="E79" s="20"/>
      <c r="F79" s="20"/>
      <c r="H79" s="8" t="s">
        <v>46</v>
      </c>
      <c r="I79" s="8" t="s">
        <v>47</v>
      </c>
      <c r="J79" s="8" t="s">
        <v>48</v>
      </c>
      <c r="K79" s="8" t="s">
        <v>49</v>
      </c>
      <c r="L79" s="8" t="s">
        <v>50</v>
      </c>
      <c r="M79" s="8" t="s">
        <v>51</v>
      </c>
      <c r="N79" s="8" t="s">
        <v>52</v>
      </c>
      <c r="O79" s="8" t="s">
        <v>53</v>
      </c>
      <c r="P79" s="8" t="s">
        <v>54</v>
      </c>
      <c r="Q79" s="8" t="s">
        <v>55</v>
      </c>
      <c r="R79" s="8" t="s">
        <v>56</v>
      </c>
      <c r="S79" s="8" t="s">
        <v>57</v>
      </c>
      <c r="T79" s="8" t="s">
        <v>58</v>
      </c>
      <c r="U79" s="8" t="s">
        <v>59</v>
      </c>
      <c r="V79" s="8" t="s">
        <v>60</v>
      </c>
      <c r="W79" s="8" t="s">
        <v>61</v>
      </c>
      <c r="X79" s="8" t="s">
        <v>62</v>
      </c>
      <c r="Y79" s="8" t="s">
        <v>63</v>
      </c>
      <c r="Z79" s="8" t="s">
        <v>64</v>
      </c>
      <c r="AA79" s="8" t="s">
        <v>65</v>
      </c>
      <c r="AB79" s="8" t="s">
        <v>51</v>
      </c>
      <c r="AC79" s="8" t="s">
        <v>52</v>
      </c>
      <c r="AD79" s="8" t="s">
        <v>53</v>
      </c>
      <c r="AE79" s="8" t="s">
        <v>54</v>
      </c>
      <c r="AF79" s="8" t="s">
        <v>55</v>
      </c>
      <c r="AG79" s="8" t="s">
        <v>66</v>
      </c>
      <c r="AH79" s="8" t="s">
        <v>56</v>
      </c>
      <c r="AI79" s="8" t="s">
        <v>57</v>
      </c>
      <c r="AJ79" s="8" t="s">
        <v>58</v>
      </c>
      <c r="AK79" s="8" t="s">
        <v>59</v>
      </c>
      <c r="AL79" s="8">
        <v>30</v>
      </c>
      <c r="AM79" s="8" t="s">
        <v>67</v>
      </c>
      <c r="AN79" s="8" t="s">
        <v>47</v>
      </c>
      <c r="AO79" s="8" t="s">
        <v>48</v>
      </c>
      <c r="AP79" s="8" t="s">
        <v>49</v>
      </c>
      <c r="AQ79" s="8" t="s">
        <v>68</v>
      </c>
      <c r="AR79" s="8" t="s">
        <v>66</v>
      </c>
      <c r="AS79" s="42"/>
    </row>
    <row r="80" spans="1:45" ht="15.75" thickBot="1" x14ac:dyDescent="0.3">
      <c r="A80" s="15" t="s">
        <v>29</v>
      </c>
      <c r="B80" s="16" t="s">
        <v>30</v>
      </c>
      <c r="C80" s="17" t="s">
        <v>31</v>
      </c>
      <c r="D80" s="57"/>
      <c r="E80" s="19"/>
      <c r="F80" s="19"/>
      <c r="H80" s="8">
        <v>4</v>
      </c>
      <c r="I80" s="8">
        <v>7</v>
      </c>
      <c r="J80" s="8">
        <v>7</v>
      </c>
      <c r="K80" s="8">
        <v>7</v>
      </c>
      <c r="L80" s="8">
        <v>2</v>
      </c>
      <c r="M80" s="8">
        <v>3</v>
      </c>
      <c r="N80" s="8">
        <v>7</v>
      </c>
      <c r="O80" s="8">
        <v>7</v>
      </c>
      <c r="P80" s="8">
        <v>7</v>
      </c>
      <c r="Q80" s="8">
        <v>6</v>
      </c>
      <c r="R80" s="8">
        <v>7</v>
      </c>
      <c r="S80" s="8">
        <v>7</v>
      </c>
      <c r="T80" s="8">
        <v>7</v>
      </c>
      <c r="U80" s="8">
        <v>7</v>
      </c>
      <c r="V80" s="8">
        <v>2</v>
      </c>
      <c r="W80" s="8">
        <v>6</v>
      </c>
      <c r="X80" s="8">
        <v>7</v>
      </c>
      <c r="Y80" s="8">
        <v>7</v>
      </c>
      <c r="Z80" s="8">
        <v>7</v>
      </c>
      <c r="AA80" s="8">
        <v>3</v>
      </c>
      <c r="AB80" s="8">
        <v>4</v>
      </c>
      <c r="AC80" s="8">
        <v>7</v>
      </c>
      <c r="AD80" s="8">
        <v>7</v>
      </c>
      <c r="AE80" s="8">
        <v>7</v>
      </c>
      <c r="AF80" s="8">
        <v>6</v>
      </c>
      <c r="AG80" s="8">
        <v>1</v>
      </c>
      <c r="AH80" s="8">
        <v>7</v>
      </c>
      <c r="AI80" s="8">
        <v>7</v>
      </c>
      <c r="AJ80" s="8">
        <v>7</v>
      </c>
      <c r="AK80" s="8">
        <v>7</v>
      </c>
      <c r="AL80" s="8">
        <v>1</v>
      </c>
      <c r="AM80" s="8">
        <v>6</v>
      </c>
      <c r="AN80" s="8">
        <v>7</v>
      </c>
      <c r="AO80" s="8">
        <v>7</v>
      </c>
      <c r="AP80" s="8">
        <v>7</v>
      </c>
      <c r="AQ80" s="8">
        <v>4</v>
      </c>
      <c r="AR80" s="8">
        <v>1</v>
      </c>
      <c r="AS80" s="42"/>
    </row>
    <row r="81" spans="1:82" x14ac:dyDescent="0.25">
      <c r="A81" s="13" t="s">
        <v>32</v>
      </c>
      <c r="B81" s="13">
        <v>2</v>
      </c>
      <c r="C81" s="13">
        <v>71</v>
      </c>
      <c r="D81" s="53"/>
      <c r="E81" s="3">
        <f>C81*B81</f>
        <v>142</v>
      </c>
      <c r="F81" s="3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>
        <v>2</v>
      </c>
      <c r="T81" s="9">
        <v>2</v>
      </c>
      <c r="U81" s="9">
        <v>2</v>
      </c>
      <c r="V81" s="9">
        <v>2</v>
      </c>
      <c r="W81" s="9">
        <v>2</v>
      </c>
      <c r="X81" s="9">
        <v>2</v>
      </c>
      <c r="Y81" s="9">
        <v>2</v>
      </c>
      <c r="Z81" s="9">
        <v>2</v>
      </c>
      <c r="AA81" s="9">
        <v>2</v>
      </c>
      <c r="AB81" s="9">
        <v>2</v>
      </c>
      <c r="AC81" s="9">
        <v>2</v>
      </c>
      <c r="AD81" s="9">
        <v>2</v>
      </c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5">
        <v>0</v>
      </c>
      <c r="AT81" s="5">
        <v>0</v>
      </c>
      <c r="AU81" s="5">
        <v>0</v>
      </c>
      <c r="AV81" s="5">
        <v>0</v>
      </c>
      <c r="AW81" s="5">
        <v>0</v>
      </c>
      <c r="AX81" s="5">
        <v>0</v>
      </c>
      <c r="AY81" s="5">
        <v>0</v>
      </c>
      <c r="AZ81" s="5">
        <v>0</v>
      </c>
      <c r="BA81" s="5">
        <v>0</v>
      </c>
      <c r="BB81" s="5">
        <v>0</v>
      </c>
      <c r="BC81" s="5">
        <v>0</v>
      </c>
      <c r="BD81" s="5">
        <v>14</v>
      </c>
      <c r="BE81" s="5">
        <v>14</v>
      </c>
      <c r="BF81" s="5">
        <v>14</v>
      </c>
      <c r="BG81" s="5">
        <v>4</v>
      </c>
      <c r="BH81" s="5">
        <v>12</v>
      </c>
      <c r="BI81" s="5">
        <v>14</v>
      </c>
      <c r="BJ81" s="5">
        <v>14</v>
      </c>
      <c r="BK81" s="5">
        <v>14</v>
      </c>
      <c r="BL81" s="5">
        <v>6</v>
      </c>
      <c r="BM81" s="5">
        <v>8</v>
      </c>
      <c r="BN81" s="5">
        <v>14</v>
      </c>
      <c r="BO81" s="5">
        <v>14</v>
      </c>
      <c r="BP81" s="5">
        <v>0</v>
      </c>
      <c r="BQ81" s="5">
        <v>0</v>
      </c>
      <c r="BR81" s="5">
        <v>0</v>
      </c>
      <c r="BS81" s="5">
        <v>0</v>
      </c>
      <c r="BT81" s="5">
        <v>0</v>
      </c>
      <c r="BU81" s="5">
        <v>0</v>
      </c>
      <c r="BV81" s="5">
        <v>0</v>
      </c>
      <c r="BW81" s="5">
        <v>0</v>
      </c>
      <c r="BX81" s="5">
        <v>0</v>
      </c>
      <c r="BY81" s="5">
        <v>0</v>
      </c>
      <c r="BZ81" s="5">
        <v>0</v>
      </c>
      <c r="CA81" s="5">
        <v>0</v>
      </c>
      <c r="CB81" s="5">
        <v>0</v>
      </c>
      <c r="CC81" s="5">
        <v>0</v>
      </c>
      <c r="CD81" s="5">
        <v>71</v>
      </c>
    </row>
    <row r="82" spans="1:82" x14ac:dyDescent="0.25">
      <c r="A82" s="5" t="s">
        <v>69</v>
      </c>
      <c r="B82" s="5">
        <v>2</v>
      </c>
      <c r="C82" s="13">
        <v>42</v>
      </c>
      <c r="D82" s="53"/>
      <c r="E82" s="3">
        <f t="shared" ref="E82:E87" si="5">C82*B82</f>
        <v>84</v>
      </c>
      <c r="F82" s="3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>
        <v>2</v>
      </c>
      <c r="Y82" s="9">
        <v>2</v>
      </c>
      <c r="Z82" s="9">
        <v>2</v>
      </c>
      <c r="AA82" s="9">
        <v>2</v>
      </c>
      <c r="AB82" s="9">
        <v>2</v>
      </c>
      <c r="AC82" s="9">
        <v>2</v>
      </c>
      <c r="AD82" s="9">
        <v>2</v>
      </c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5">
        <v>0</v>
      </c>
      <c r="AT82" s="5">
        <v>0</v>
      </c>
      <c r="AU82" s="5">
        <v>0</v>
      </c>
      <c r="AV82" s="5">
        <v>0</v>
      </c>
      <c r="AW82" s="5">
        <v>0</v>
      </c>
      <c r="AX82" s="5">
        <v>0</v>
      </c>
      <c r="AY82" s="5">
        <v>0</v>
      </c>
      <c r="AZ82" s="5">
        <v>0</v>
      </c>
      <c r="BA82" s="5">
        <v>0</v>
      </c>
      <c r="BB82" s="5">
        <v>0</v>
      </c>
      <c r="BC82" s="5">
        <v>0</v>
      </c>
      <c r="BD82" s="5">
        <v>0</v>
      </c>
      <c r="BE82" s="5">
        <v>0</v>
      </c>
      <c r="BF82" s="5">
        <v>0</v>
      </c>
      <c r="BG82" s="5">
        <v>0</v>
      </c>
      <c r="BH82" s="5">
        <v>0</v>
      </c>
      <c r="BI82" s="5">
        <v>14</v>
      </c>
      <c r="BJ82" s="5">
        <v>14</v>
      </c>
      <c r="BK82" s="5">
        <v>14</v>
      </c>
      <c r="BL82" s="5">
        <v>6</v>
      </c>
      <c r="BM82" s="5">
        <v>8</v>
      </c>
      <c r="BN82" s="5">
        <v>14</v>
      </c>
      <c r="BO82" s="5">
        <v>14</v>
      </c>
      <c r="BP82" s="5">
        <v>0</v>
      </c>
      <c r="BQ82" s="5">
        <v>0</v>
      </c>
      <c r="BR82" s="5">
        <v>0</v>
      </c>
      <c r="BS82" s="5">
        <v>0</v>
      </c>
      <c r="BT82" s="5">
        <v>0</v>
      </c>
      <c r="BU82" s="5">
        <v>0</v>
      </c>
      <c r="BV82" s="5">
        <v>0</v>
      </c>
      <c r="BW82" s="5">
        <v>0</v>
      </c>
      <c r="BX82" s="5">
        <v>0</v>
      </c>
      <c r="BY82" s="5">
        <v>0</v>
      </c>
      <c r="BZ82" s="5">
        <v>0</v>
      </c>
      <c r="CA82" s="5">
        <v>0</v>
      </c>
      <c r="CB82" s="5">
        <v>0</v>
      </c>
      <c r="CC82" s="5">
        <v>0</v>
      </c>
      <c r="CD82" s="5">
        <v>42</v>
      </c>
    </row>
    <row r="83" spans="1:82" x14ac:dyDescent="0.25">
      <c r="A83" s="5" t="s">
        <v>70</v>
      </c>
      <c r="B83" s="5">
        <v>13</v>
      </c>
      <c r="C83" s="13">
        <v>35</v>
      </c>
      <c r="D83" s="53"/>
      <c r="E83" s="3">
        <f t="shared" si="5"/>
        <v>455</v>
      </c>
      <c r="F83" s="3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>
        <v>13</v>
      </c>
      <c r="Z83" s="9">
        <v>13</v>
      </c>
      <c r="AA83" s="9">
        <v>13</v>
      </c>
      <c r="AB83" s="9">
        <v>13</v>
      </c>
      <c r="AC83" s="9">
        <v>13</v>
      </c>
      <c r="AD83" s="9">
        <v>13</v>
      </c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5">
        <v>0</v>
      </c>
      <c r="AT83" s="5">
        <v>0</v>
      </c>
      <c r="AU83" s="5">
        <v>0</v>
      </c>
      <c r="AV83" s="5">
        <v>0</v>
      </c>
      <c r="AW83" s="5">
        <v>0</v>
      </c>
      <c r="AX83" s="5">
        <v>0</v>
      </c>
      <c r="AY83" s="5">
        <v>0</v>
      </c>
      <c r="AZ83" s="5">
        <v>0</v>
      </c>
      <c r="BA83" s="5">
        <v>0</v>
      </c>
      <c r="BB83" s="5">
        <v>0</v>
      </c>
      <c r="BC83" s="5">
        <v>0</v>
      </c>
      <c r="BD83" s="5">
        <v>0</v>
      </c>
      <c r="BE83" s="5">
        <v>0</v>
      </c>
      <c r="BF83" s="5">
        <v>0</v>
      </c>
      <c r="BG83" s="5">
        <v>0</v>
      </c>
      <c r="BH83" s="5">
        <v>0</v>
      </c>
      <c r="BI83" s="5">
        <v>0</v>
      </c>
      <c r="BJ83" s="5">
        <v>91</v>
      </c>
      <c r="BK83" s="5">
        <v>91</v>
      </c>
      <c r="BL83" s="5">
        <v>39</v>
      </c>
      <c r="BM83" s="5">
        <v>52</v>
      </c>
      <c r="BN83" s="5">
        <v>91</v>
      </c>
      <c r="BO83" s="5">
        <v>91</v>
      </c>
      <c r="BP83" s="5">
        <v>0</v>
      </c>
      <c r="BQ83" s="5">
        <v>0</v>
      </c>
      <c r="BR83" s="5">
        <v>0</v>
      </c>
      <c r="BS83" s="5">
        <v>0</v>
      </c>
      <c r="BT83" s="5">
        <v>0</v>
      </c>
      <c r="BU83" s="5">
        <v>0</v>
      </c>
      <c r="BV83" s="5">
        <v>0</v>
      </c>
      <c r="BW83" s="5">
        <v>0</v>
      </c>
      <c r="BX83" s="5">
        <v>0</v>
      </c>
      <c r="BY83" s="5">
        <v>0</v>
      </c>
      <c r="BZ83" s="5">
        <v>0</v>
      </c>
      <c r="CA83" s="5">
        <v>0</v>
      </c>
      <c r="CB83" s="5">
        <v>0</v>
      </c>
      <c r="CC83" s="5">
        <v>0</v>
      </c>
      <c r="CD83" s="5">
        <v>35</v>
      </c>
    </row>
    <row r="84" spans="1:82" x14ac:dyDescent="0.25">
      <c r="A84" s="5" t="s">
        <v>71</v>
      </c>
      <c r="B84" s="5">
        <v>3</v>
      </c>
      <c r="C84" s="13">
        <v>14</v>
      </c>
      <c r="D84" s="53"/>
      <c r="E84" s="3">
        <f t="shared" si="5"/>
        <v>42</v>
      </c>
      <c r="F84" s="3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>
        <v>3</v>
      </c>
      <c r="Z84" s="9">
        <v>3</v>
      </c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5">
        <v>0</v>
      </c>
      <c r="AT84" s="5">
        <v>0</v>
      </c>
      <c r="AU84" s="5">
        <v>0</v>
      </c>
      <c r="AV84" s="5">
        <v>0</v>
      </c>
      <c r="AW84" s="5">
        <v>0</v>
      </c>
      <c r="AX84" s="5">
        <v>0</v>
      </c>
      <c r="AY84" s="5">
        <v>0</v>
      </c>
      <c r="AZ84" s="5">
        <v>0</v>
      </c>
      <c r="BA84" s="5">
        <v>0</v>
      </c>
      <c r="BB84" s="5">
        <v>0</v>
      </c>
      <c r="BC84" s="5">
        <v>0</v>
      </c>
      <c r="BD84" s="5">
        <v>0</v>
      </c>
      <c r="BE84" s="5">
        <v>0</v>
      </c>
      <c r="BF84" s="5">
        <v>0</v>
      </c>
      <c r="BG84" s="5">
        <v>0</v>
      </c>
      <c r="BH84" s="5">
        <v>0</v>
      </c>
      <c r="BI84" s="5">
        <v>0</v>
      </c>
      <c r="BJ84" s="5">
        <v>21</v>
      </c>
      <c r="BK84" s="5">
        <v>21</v>
      </c>
      <c r="BL84" s="5">
        <v>0</v>
      </c>
      <c r="BM84" s="5">
        <v>0</v>
      </c>
      <c r="BN84" s="5">
        <v>0</v>
      </c>
      <c r="BO84" s="5">
        <v>0</v>
      </c>
      <c r="BP84" s="5">
        <v>0</v>
      </c>
      <c r="BQ84" s="5">
        <v>0</v>
      </c>
      <c r="BR84" s="5">
        <v>0</v>
      </c>
      <c r="BS84" s="5">
        <v>0</v>
      </c>
      <c r="BT84" s="5">
        <v>0</v>
      </c>
      <c r="BU84" s="5">
        <v>0</v>
      </c>
      <c r="BV84" s="5">
        <v>0</v>
      </c>
      <c r="BW84" s="5">
        <v>0</v>
      </c>
      <c r="BX84" s="5">
        <v>0</v>
      </c>
      <c r="BY84" s="5">
        <v>0</v>
      </c>
      <c r="BZ84" s="5">
        <v>0</v>
      </c>
      <c r="CA84" s="5">
        <v>0</v>
      </c>
      <c r="CB84" s="5">
        <v>0</v>
      </c>
      <c r="CC84" s="5">
        <v>0</v>
      </c>
      <c r="CD84" s="5">
        <v>14</v>
      </c>
    </row>
    <row r="85" spans="1:82" x14ac:dyDescent="0.25">
      <c r="A85" s="5" t="s">
        <v>72</v>
      </c>
      <c r="B85" s="5">
        <v>2</v>
      </c>
      <c r="C85" s="13">
        <v>7</v>
      </c>
      <c r="D85" s="53"/>
      <c r="E85" s="3">
        <f t="shared" si="5"/>
        <v>14</v>
      </c>
      <c r="F85" s="3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>
        <v>2</v>
      </c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5">
        <v>0</v>
      </c>
      <c r="AT85" s="5">
        <v>0</v>
      </c>
      <c r="AU85" s="5">
        <v>0</v>
      </c>
      <c r="AV85" s="5">
        <v>0</v>
      </c>
      <c r="AW85" s="5">
        <v>0</v>
      </c>
      <c r="AX85" s="5">
        <v>0</v>
      </c>
      <c r="AY85" s="5">
        <v>0</v>
      </c>
      <c r="AZ85" s="5">
        <v>0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14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0</v>
      </c>
      <c r="BY85" s="5">
        <v>0</v>
      </c>
      <c r="BZ85" s="5">
        <v>0</v>
      </c>
      <c r="CA85" s="5">
        <v>0</v>
      </c>
      <c r="CB85" s="5">
        <v>0</v>
      </c>
      <c r="CC85" s="5">
        <v>0</v>
      </c>
      <c r="CD85" s="5">
        <v>7</v>
      </c>
    </row>
    <row r="86" spans="1:82" x14ac:dyDescent="0.25">
      <c r="A86" s="5"/>
      <c r="B86" s="5"/>
      <c r="C86" s="13"/>
      <c r="D86" s="53"/>
      <c r="E86" s="3">
        <f t="shared" si="5"/>
        <v>0</v>
      </c>
      <c r="F86" s="3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>
        <v>14</v>
      </c>
      <c r="AQ86" s="9">
        <v>14</v>
      </c>
      <c r="AR86" s="9">
        <v>14</v>
      </c>
      <c r="AS86" s="5">
        <v>0</v>
      </c>
      <c r="AT86" s="5">
        <v>0</v>
      </c>
      <c r="AU86" s="5">
        <v>0</v>
      </c>
      <c r="AV86" s="5">
        <v>0</v>
      </c>
      <c r="AW86" s="5">
        <v>0</v>
      </c>
      <c r="AX86" s="5">
        <v>0</v>
      </c>
      <c r="AY86" s="5">
        <v>0</v>
      </c>
      <c r="AZ86" s="5">
        <v>0</v>
      </c>
      <c r="BA86" s="5">
        <v>0</v>
      </c>
      <c r="BB86" s="5">
        <v>0</v>
      </c>
      <c r="BC86" s="5">
        <v>0</v>
      </c>
      <c r="BD86" s="5">
        <v>0</v>
      </c>
      <c r="BE86" s="5">
        <v>0</v>
      </c>
      <c r="BF86" s="5">
        <v>0</v>
      </c>
      <c r="BG86" s="5">
        <v>0</v>
      </c>
      <c r="BH86" s="5">
        <v>0</v>
      </c>
      <c r="BI86" s="5">
        <v>0</v>
      </c>
      <c r="BJ86" s="5">
        <v>0</v>
      </c>
      <c r="BK86" s="5">
        <v>0</v>
      </c>
      <c r="BL86" s="5">
        <v>0</v>
      </c>
      <c r="BM86" s="5">
        <v>0</v>
      </c>
      <c r="BN86" s="5">
        <v>0</v>
      </c>
      <c r="BO86" s="5">
        <v>0</v>
      </c>
      <c r="BP86" s="5">
        <v>0</v>
      </c>
      <c r="BQ86" s="5">
        <v>0</v>
      </c>
      <c r="BR86" s="5">
        <v>0</v>
      </c>
      <c r="BS86" s="5">
        <v>0</v>
      </c>
      <c r="BT86" s="5">
        <v>0</v>
      </c>
      <c r="BU86" s="5">
        <v>0</v>
      </c>
      <c r="BV86" s="5">
        <v>0</v>
      </c>
      <c r="BW86" s="5">
        <v>0</v>
      </c>
      <c r="BX86" s="5">
        <v>0</v>
      </c>
      <c r="BY86" s="5">
        <v>0</v>
      </c>
      <c r="BZ86" s="5">
        <v>0</v>
      </c>
      <c r="CA86" s="5">
        <v>98</v>
      </c>
      <c r="CB86" s="5">
        <v>56</v>
      </c>
      <c r="CC86" s="5">
        <v>14</v>
      </c>
      <c r="CD86" s="5">
        <v>12</v>
      </c>
    </row>
    <row r="87" spans="1:82" x14ac:dyDescent="0.25">
      <c r="A87" s="5"/>
      <c r="B87" s="13"/>
      <c r="C87" s="13"/>
      <c r="D87" s="54"/>
      <c r="E87" s="3">
        <f t="shared" si="5"/>
        <v>0</v>
      </c>
      <c r="F87" s="3">
        <f>SUM(E81:E87)</f>
        <v>737</v>
      </c>
      <c r="G87" s="42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>
        <v>4</v>
      </c>
      <c r="AQ87" s="18">
        <v>4</v>
      </c>
      <c r="AR87" s="18"/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0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28</v>
      </c>
      <c r="CB87" s="5">
        <v>16</v>
      </c>
      <c r="CC87" s="5">
        <v>0</v>
      </c>
      <c r="CD87" s="5">
        <v>11</v>
      </c>
    </row>
    <row r="88" spans="1:82" x14ac:dyDescent="0.25">
      <c r="A88" s="66" t="s">
        <v>33</v>
      </c>
      <c r="B88" s="67"/>
      <c r="C88" s="68"/>
      <c r="D88" s="57">
        <f>SUM(B81:B87)</f>
        <v>22</v>
      </c>
      <c r="E88" s="3">
        <f>SUM(B81:B87)</f>
        <v>22</v>
      </c>
      <c r="F88" s="19"/>
      <c r="H88" s="12" t="s">
        <v>44</v>
      </c>
      <c r="I88" s="12" t="s">
        <v>44</v>
      </c>
      <c r="J88" s="12" t="s">
        <v>44</v>
      </c>
      <c r="K88" s="12" t="s">
        <v>44</v>
      </c>
      <c r="L88" s="12" t="s">
        <v>44</v>
      </c>
      <c r="M88" s="12" t="s">
        <v>44</v>
      </c>
      <c r="N88" s="12" t="s">
        <v>44</v>
      </c>
      <c r="O88" s="12" t="s">
        <v>44</v>
      </c>
      <c r="P88" s="12" t="s">
        <v>44</v>
      </c>
      <c r="Q88" s="12" t="s">
        <v>44</v>
      </c>
      <c r="R88" s="12" t="s">
        <v>44</v>
      </c>
      <c r="S88" s="12">
        <v>2</v>
      </c>
      <c r="T88" s="12">
        <v>2</v>
      </c>
      <c r="U88" s="12">
        <v>2</v>
      </c>
      <c r="V88" s="12">
        <v>2</v>
      </c>
      <c r="W88" s="12">
        <v>2</v>
      </c>
      <c r="X88" s="12">
        <v>4</v>
      </c>
      <c r="Y88" s="12">
        <v>22</v>
      </c>
      <c r="Z88" s="12">
        <v>20</v>
      </c>
      <c r="AA88" s="12">
        <v>17</v>
      </c>
      <c r="AB88" s="12">
        <v>17</v>
      </c>
      <c r="AC88" s="12">
        <v>17</v>
      </c>
      <c r="AD88" s="12">
        <v>17</v>
      </c>
      <c r="AE88" s="12" t="s">
        <v>44</v>
      </c>
      <c r="AF88" s="12" t="s">
        <v>44</v>
      </c>
      <c r="AG88" s="12" t="s">
        <v>44</v>
      </c>
      <c r="AH88" s="12" t="s">
        <v>44</v>
      </c>
      <c r="AI88" s="12" t="s">
        <v>44</v>
      </c>
      <c r="AJ88" s="12" t="s">
        <v>44</v>
      </c>
      <c r="AK88" s="12" t="s">
        <v>44</v>
      </c>
      <c r="AL88" s="12" t="s">
        <v>44</v>
      </c>
      <c r="AM88" s="12" t="s">
        <v>44</v>
      </c>
      <c r="AN88" s="12" t="s">
        <v>44</v>
      </c>
      <c r="AO88" s="12" t="s">
        <v>44</v>
      </c>
      <c r="AP88" s="12">
        <v>18</v>
      </c>
      <c r="AQ88" s="12">
        <v>18</v>
      </c>
      <c r="AR88" s="12">
        <v>14</v>
      </c>
      <c r="AS88" s="42"/>
    </row>
    <row r="89" spans="1:82" ht="30" x14ac:dyDescent="0.25">
      <c r="A89" s="22"/>
      <c r="B89" s="22" t="s">
        <v>36</v>
      </c>
      <c r="C89" s="41" t="s">
        <v>156</v>
      </c>
      <c r="D89" s="58" t="s">
        <v>37</v>
      </c>
      <c r="E89" s="20"/>
      <c r="F89" s="20"/>
      <c r="H89" s="4" t="s">
        <v>44</v>
      </c>
      <c r="I89" s="4" t="s">
        <v>44</v>
      </c>
      <c r="J89" s="4" t="s">
        <v>44</v>
      </c>
      <c r="K89" s="4" t="s">
        <v>44</v>
      </c>
      <c r="L89" s="4" t="s">
        <v>44</v>
      </c>
      <c r="M89" s="4" t="s">
        <v>44</v>
      </c>
      <c r="N89" s="4" t="s">
        <v>44</v>
      </c>
      <c r="O89" s="4" t="s">
        <v>44</v>
      </c>
      <c r="P89" s="4" t="s">
        <v>44</v>
      </c>
      <c r="Q89" s="4" t="s">
        <v>44</v>
      </c>
      <c r="R89" s="4" t="s">
        <v>44</v>
      </c>
      <c r="S89" s="4">
        <v>2</v>
      </c>
      <c r="T89" s="4">
        <v>2</v>
      </c>
      <c r="U89" s="4">
        <v>2</v>
      </c>
      <c r="V89" s="4">
        <v>2</v>
      </c>
      <c r="W89" s="4">
        <v>2</v>
      </c>
      <c r="X89" s="4">
        <v>4</v>
      </c>
      <c r="Y89" s="4">
        <v>22</v>
      </c>
      <c r="Z89" s="4">
        <v>20</v>
      </c>
      <c r="AA89" s="4">
        <v>17</v>
      </c>
      <c r="AB89" s="4">
        <v>17</v>
      </c>
      <c r="AC89" s="4">
        <v>17</v>
      </c>
      <c r="AD89" s="4">
        <v>17</v>
      </c>
      <c r="AE89" s="4" t="s">
        <v>44</v>
      </c>
      <c r="AF89" s="4" t="s">
        <v>44</v>
      </c>
      <c r="AG89" s="4" t="s">
        <v>44</v>
      </c>
      <c r="AH89" s="4" t="s">
        <v>44</v>
      </c>
      <c r="AI89" s="4" t="s">
        <v>44</v>
      </c>
      <c r="AJ89" s="4" t="s">
        <v>44</v>
      </c>
      <c r="AK89" s="4" t="s">
        <v>44</v>
      </c>
      <c r="AL89" s="4" t="s">
        <v>44</v>
      </c>
      <c r="AM89" s="4" t="s">
        <v>44</v>
      </c>
      <c r="AN89" s="4" t="s">
        <v>44</v>
      </c>
      <c r="AO89" s="4" t="s">
        <v>44</v>
      </c>
      <c r="AP89" s="4">
        <v>18</v>
      </c>
      <c r="AQ89" s="4">
        <v>18</v>
      </c>
      <c r="AR89" s="4">
        <v>14</v>
      </c>
      <c r="AS89" s="4" t="s">
        <v>44</v>
      </c>
    </row>
    <row r="90" spans="1:82" x14ac:dyDescent="0.25">
      <c r="A90" s="5" t="s">
        <v>74</v>
      </c>
      <c r="B90" s="23" t="s">
        <v>97</v>
      </c>
      <c r="C90" s="5">
        <f>+VLOOKUP(B90,EPP,2,FALSE)</f>
        <v>1500</v>
      </c>
      <c r="D90" s="59">
        <f>IF($F$87/C90&lt;$E$88,$E$88,$F$87/C90)</f>
        <v>22</v>
      </c>
      <c r="E90" s="3"/>
      <c r="F90" s="3"/>
    </row>
    <row r="91" spans="1:82" x14ac:dyDescent="0.25">
      <c r="A91" s="5"/>
      <c r="B91" s="23" t="s">
        <v>165</v>
      </c>
      <c r="C91" s="5">
        <f>+VLOOKUP(B91,EPP,2,FALSE)</f>
        <v>25</v>
      </c>
      <c r="D91" s="59">
        <f>IF($F$87/C91&lt;$E$88,$E$88,$F$87/C91)</f>
        <v>29.48</v>
      </c>
      <c r="E91" s="3"/>
      <c r="F91" s="3"/>
    </row>
    <row r="92" spans="1:82" x14ac:dyDescent="0.25">
      <c r="A92" s="5"/>
      <c r="B92" s="23" t="s">
        <v>124</v>
      </c>
      <c r="C92" s="5">
        <f>+VLOOKUP(B92,EPP,2,FALSE)</f>
        <v>240</v>
      </c>
      <c r="D92" s="59">
        <f>IF($F$87/C92&lt;$E$88,$E$88,$F$87/C92)</f>
        <v>22</v>
      </c>
      <c r="E92" s="3"/>
      <c r="F92" s="3"/>
    </row>
    <row r="93" spans="1:82" ht="48" x14ac:dyDescent="0.25">
      <c r="A93" s="5"/>
      <c r="B93" s="23" t="s">
        <v>129</v>
      </c>
      <c r="C93" s="5">
        <f>+VLOOKUP(B93,EPP,2,FALSE)</f>
        <v>240</v>
      </c>
      <c r="D93" s="59">
        <f>IF($F$87/C93&lt;$E$88,$E$88,$F$87/C93)*2</f>
        <v>44</v>
      </c>
      <c r="E93" s="3"/>
      <c r="F93" s="3"/>
    </row>
    <row r="94" spans="1:82" s="82" customFormat="1" x14ac:dyDescent="0.25">
      <c r="A94" s="5"/>
      <c r="B94" s="37" t="s">
        <v>163</v>
      </c>
      <c r="C94" s="5">
        <f>+VLOOKUP(B94,EPP,2,FALSE)</f>
        <v>240</v>
      </c>
      <c r="D94" s="59">
        <f>IF($F$87/C94&lt;$E$88,$E$88,$F$87/C94)*2</f>
        <v>44</v>
      </c>
      <c r="E94" s="3"/>
      <c r="F94" s="3"/>
    </row>
    <row r="95" spans="1:82" ht="36" x14ac:dyDescent="0.25">
      <c r="A95" s="5" t="s">
        <v>39</v>
      </c>
      <c r="B95" s="23" t="s">
        <v>131</v>
      </c>
      <c r="C95" s="5">
        <f t="shared" ref="C95:C100" si="6">+VLOOKUP(B95,EPP,2,FALSE)</f>
        <v>240</v>
      </c>
      <c r="D95" s="59">
        <f t="shared" ref="D95:D100" si="7">IF($F$87/C95&lt;$E$88,$E$88,$F$87/C95)</f>
        <v>22</v>
      </c>
      <c r="E95" s="3"/>
      <c r="F95" s="3"/>
    </row>
    <row r="96" spans="1:82" x14ac:dyDescent="0.25">
      <c r="A96" s="5" t="s">
        <v>40</v>
      </c>
      <c r="B96" s="23" t="s">
        <v>158</v>
      </c>
      <c r="C96" s="5">
        <f t="shared" si="6"/>
        <v>240</v>
      </c>
      <c r="D96" s="59">
        <f t="shared" si="7"/>
        <v>22</v>
      </c>
      <c r="E96" s="3"/>
      <c r="F96" s="3"/>
    </row>
    <row r="97" spans="1:82" x14ac:dyDescent="0.25">
      <c r="A97" s="5" t="s">
        <v>41</v>
      </c>
      <c r="B97" s="5" t="s">
        <v>157</v>
      </c>
      <c r="C97" s="5">
        <f t="shared" si="6"/>
        <v>50</v>
      </c>
      <c r="D97" s="59">
        <f t="shared" si="7"/>
        <v>22</v>
      </c>
      <c r="E97" s="3"/>
      <c r="F97" s="3"/>
    </row>
    <row r="98" spans="1:82" ht="24" x14ac:dyDescent="0.25">
      <c r="A98" s="5" t="s">
        <v>42</v>
      </c>
      <c r="B98" s="24" t="s">
        <v>116</v>
      </c>
      <c r="C98" s="5">
        <f t="shared" si="6"/>
        <v>50</v>
      </c>
      <c r="D98" s="59">
        <f t="shared" si="7"/>
        <v>22</v>
      </c>
      <c r="E98" s="3"/>
      <c r="F98" s="3"/>
    </row>
    <row r="99" spans="1:82" x14ac:dyDescent="0.25">
      <c r="A99" s="5" t="s">
        <v>79</v>
      </c>
      <c r="B99" s="23" t="s">
        <v>150</v>
      </c>
      <c r="C99" s="5">
        <f t="shared" si="6"/>
        <v>2</v>
      </c>
      <c r="D99" s="59">
        <f t="shared" si="7"/>
        <v>368.5</v>
      </c>
      <c r="E99" s="3"/>
      <c r="F99" s="3"/>
    </row>
    <row r="100" spans="1:82" ht="30" x14ac:dyDescent="0.25">
      <c r="A100" s="5" t="s">
        <v>80</v>
      </c>
      <c r="B100" s="23" t="s">
        <v>151</v>
      </c>
      <c r="C100" s="5">
        <f t="shared" si="6"/>
        <v>1</v>
      </c>
      <c r="D100" s="59">
        <f t="shared" si="7"/>
        <v>737</v>
      </c>
      <c r="E100" s="3"/>
      <c r="F100" s="3"/>
    </row>
    <row r="101" spans="1:82" x14ac:dyDescent="0.25">
      <c r="A101" s="42" t="s">
        <v>44</v>
      </c>
      <c r="B101" s="26"/>
      <c r="D101" s="54"/>
    </row>
    <row r="102" spans="1:82" x14ac:dyDescent="0.25">
      <c r="A102" s="42" t="s">
        <v>44</v>
      </c>
      <c r="B102" s="26"/>
      <c r="D102" s="54"/>
    </row>
    <row r="103" spans="1:82" ht="15.75" thickBot="1" x14ac:dyDescent="0.3">
      <c r="A103" s="79" t="s">
        <v>83</v>
      </c>
      <c r="B103" s="80"/>
      <c r="C103" s="81"/>
      <c r="D103" s="60"/>
      <c r="E103" s="20"/>
      <c r="F103" s="20"/>
      <c r="H103" s="8" t="s">
        <v>46</v>
      </c>
      <c r="I103" s="8" t="s">
        <v>47</v>
      </c>
      <c r="J103" s="8" t="s">
        <v>48</v>
      </c>
      <c r="K103" s="8" t="s">
        <v>49</v>
      </c>
      <c r="L103" s="8" t="s">
        <v>50</v>
      </c>
      <c r="M103" s="8" t="s">
        <v>51</v>
      </c>
      <c r="N103" s="8" t="s">
        <v>52</v>
      </c>
      <c r="O103" s="8" t="s">
        <v>53</v>
      </c>
      <c r="P103" s="8" t="s">
        <v>54</v>
      </c>
      <c r="Q103" s="8" t="s">
        <v>55</v>
      </c>
      <c r="R103" s="8" t="s">
        <v>56</v>
      </c>
      <c r="S103" s="8" t="s">
        <v>57</v>
      </c>
      <c r="T103" s="8" t="s">
        <v>58</v>
      </c>
      <c r="U103" s="8" t="s">
        <v>59</v>
      </c>
      <c r="V103" s="8" t="s">
        <v>60</v>
      </c>
      <c r="W103" s="8" t="s">
        <v>61</v>
      </c>
      <c r="X103" s="8" t="s">
        <v>62</v>
      </c>
      <c r="Y103" s="8" t="s">
        <v>63</v>
      </c>
      <c r="Z103" s="8" t="s">
        <v>64</v>
      </c>
      <c r="AA103" s="8" t="s">
        <v>65</v>
      </c>
      <c r="AB103" s="8" t="s">
        <v>51</v>
      </c>
      <c r="AC103" s="8" t="s">
        <v>52</v>
      </c>
      <c r="AD103" s="8" t="s">
        <v>53</v>
      </c>
      <c r="AE103" s="8" t="s">
        <v>54</v>
      </c>
      <c r="AF103" s="8" t="s">
        <v>55</v>
      </c>
      <c r="AG103" s="8" t="s">
        <v>66</v>
      </c>
      <c r="AH103" s="8" t="s">
        <v>56</v>
      </c>
      <c r="AI103" s="8" t="s">
        <v>57</v>
      </c>
      <c r="AJ103" s="8" t="s">
        <v>58</v>
      </c>
      <c r="AK103" s="8" t="s">
        <v>59</v>
      </c>
      <c r="AL103" s="8">
        <v>30</v>
      </c>
      <c r="AM103" s="8" t="s">
        <v>67</v>
      </c>
      <c r="AN103" s="8" t="s">
        <v>47</v>
      </c>
      <c r="AO103" s="8" t="s">
        <v>48</v>
      </c>
      <c r="AP103" s="8" t="s">
        <v>49</v>
      </c>
      <c r="AQ103" s="8" t="s">
        <v>68</v>
      </c>
      <c r="AR103" s="8" t="s">
        <v>66</v>
      </c>
      <c r="AS103" s="42"/>
    </row>
    <row r="104" spans="1:82" ht="15.75" thickBot="1" x14ac:dyDescent="0.3">
      <c r="A104" s="15" t="s">
        <v>29</v>
      </c>
      <c r="B104" s="16" t="s">
        <v>30</v>
      </c>
      <c r="C104" s="17" t="s">
        <v>31</v>
      </c>
      <c r="D104" s="57"/>
      <c r="E104" s="19"/>
      <c r="F104" s="19"/>
      <c r="H104" s="8">
        <v>4</v>
      </c>
      <c r="I104" s="8">
        <v>7</v>
      </c>
      <c r="J104" s="8">
        <v>7</v>
      </c>
      <c r="K104" s="8">
        <v>7</v>
      </c>
      <c r="L104" s="8">
        <v>2</v>
      </c>
      <c r="M104" s="8">
        <v>3</v>
      </c>
      <c r="N104" s="8">
        <v>7</v>
      </c>
      <c r="O104" s="8">
        <v>7</v>
      </c>
      <c r="P104" s="8">
        <v>7</v>
      </c>
      <c r="Q104" s="8">
        <v>6</v>
      </c>
      <c r="R104" s="8">
        <v>7</v>
      </c>
      <c r="S104" s="8">
        <v>7</v>
      </c>
      <c r="T104" s="8">
        <v>7</v>
      </c>
      <c r="U104" s="8">
        <v>7</v>
      </c>
      <c r="V104" s="8">
        <v>2</v>
      </c>
      <c r="W104" s="8">
        <v>6</v>
      </c>
      <c r="X104" s="8">
        <v>7</v>
      </c>
      <c r="Y104" s="8">
        <v>7</v>
      </c>
      <c r="Z104" s="8">
        <v>7</v>
      </c>
      <c r="AA104" s="8">
        <v>3</v>
      </c>
      <c r="AB104" s="8">
        <v>4</v>
      </c>
      <c r="AC104" s="8">
        <v>7</v>
      </c>
      <c r="AD104" s="8">
        <v>7</v>
      </c>
      <c r="AE104" s="8">
        <v>7</v>
      </c>
      <c r="AF104" s="8">
        <v>6</v>
      </c>
      <c r="AG104" s="8">
        <v>1</v>
      </c>
      <c r="AH104" s="8">
        <v>7</v>
      </c>
      <c r="AI104" s="8">
        <v>7</v>
      </c>
      <c r="AJ104" s="8">
        <v>7</v>
      </c>
      <c r="AK104" s="8">
        <v>7</v>
      </c>
      <c r="AL104" s="8">
        <v>1</v>
      </c>
      <c r="AM104" s="8">
        <v>6</v>
      </c>
      <c r="AN104" s="8">
        <v>7</v>
      </c>
      <c r="AO104" s="8">
        <v>7</v>
      </c>
      <c r="AP104" s="8">
        <v>7</v>
      </c>
      <c r="AQ104" s="8">
        <v>4</v>
      </c>
      <c r="AR104" s="8">
        <v>1</v>
      </c>
      <c r="AS104" s="42"/>
    </row>
    <row r="105" spans="1:82" x14ac:dyDescent="0.25">
      <c r="A105" s="13" t="s">
        <v>32</v>
      </c>
      <c r="B105" s="13">
        <v>3</v>
      </c>
      <c r="C105" s="13">
        <v>56</v>
      </c>
      <c r="D105" s="53"/>
      <c r="E105" s="3">
        <f>B105*C105</f>
        <v>168</v>
      </c>
      <c r="F105" s="3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>
        <v>3</v>
      </c>
      <c r="Y105" s="9">
        <v>3</v>
      </c>
      <c r="Z105" s="9">
        <v>3</v>
      </c>
      <c r="AA105" s="9">
        <v>3</v>
      </c>
      <c r="AB105" s="9">
        <v>3</v>
      </c>
      <c r="AC105" s="9">
        <v>3</v>
      </c>
      <c r="AD105" s="9">
        <v>3</v>
      </c>
      <c r="AE105" s="9">
        <v>3</v>
      </c>
      <c r="AF105" s="9">
        <v>3</v>
      </c>
      <c r="AG105" s="9">
        <v>3</v>
      </c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5">
        <v>0</v>
      </c>
      <c r="AT105" s="5">
        <v>0</v>
      </c>
      <c r="AU105" s="5">
        <v>0</v>
      </c>
      <c r="AV105" s="5">
        <v>0</v>
      </c>
      <c r="AW105" s="5">
        <v>0</v>
      </c>
      <c r="AX105" s="5">
        <v>0</v>
      </c>
      <c r="AY105" s="5">
        <v>0</v>
      </c>
      <c r="AZ105" s="5">
        <v>0</v>
      </c>
      <c r="BA105" s="5">
        <v>0</v>
      </c>
      <c r="BB105" s="5">
        <v>0</v>
      </c>
      <c r="BC105" s="5">
        <v>0</v>
      </c>
      <c r="BD105" s="5">
        <v>0</v>
      </c>
      <c r="BE105" s="5">
        <v>0</v>
      </c>
      <c r="BF105" s="5">
        <v>0</v>
      </c>
      <c r="BG105" s="5">
        <v>0</v>
      </c>
      <c r="BH105" s="5">
        <v>0</v>
      </c>
      <c r="BI105" s="5">
        <v>21</v>
      </c>
      <c r="BJ105" s="5">
        <v>21</v>
      </c>
      <c r="BK105" s="5">
        <v>21</v>
      </c>
      <c r="BL105" s="5">
        <v>9</v>
      </c>
      <c r="BM105" s="5">
        <v>12</v>
      </c>
      <c r="BN105" s="5">
        <v>21</v>
      </c>
      <c r="BO105" s="5">
        <v>21</v>
      </c>
      <c r="BP105" s="5">
        <v>21</v>
      </c>
      <c r="BQ105" s="5">
        <v>18</v>
      </c>
      <c r="BR105" s="5">
        <v>3</v>
      </c>
      <c r="BS105" s="5">
        <v>0</v>
      </c>
      <c r="BT105" s="5">
        <v>0</v>
      </c>
      <c r="BU105" s="5">
        <v>0</v>
      </c>
      <c r="BV105" s="5">
        <v>0</v>
      </c>
      <c r="BW105" s="5">
        <v>0</v>
      </c>
      <c r="BX105" s="5">
        <v>0</v>
      </c>
      <c r="BY105" s="5">
        <v>0</v>
      </c>
      <c r="BZ105" s="5">
        <v>0</v>
      </c>
      <c r="CA105" s="5">
        <v>0</v>
      </c>
      <c r="CB105" s="5">
        <v>0</v>
      </c>
      <c r="CC105" s="5">
        <v>0</v>
      </c>
      <c r="CD105" s="5">
        <v>56</v>
      </c>
    </row>
    <row r="106" spans="1:82" x14ac:dyDescent="0.25">
      <c r="A106" s="5" t="s">
        <v>69</v>
      </c>
      <c r="B106" s="5">
        <v>2</v>
      </c>
      <c r="C106" s="13">
        <v>49</v>
      </c>
      <c r="D106" s="53"/>
      <c r="E106" s="3">
        <f t="shared" ref="E106:E109" si="8">B106*C106</f>
        <v>98</v>
      </c>
      <c r="F106" s="3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>
        <v>2</v>
      </c>
      <c r="Z106" s="9">
        <v>2</v>
      </c>
      <c r="AA106" s="9">
        <v>2</v>
      </c>
      <c r="AB106" s="9">
        <v>2</v>
      </c>
      <c r="AC106" s="9">
        <v>2</v>
      </c>
      <c r="AD106" s="9">
        <v>2</v>
      </c>
      <c r="AE106" s="9">
        <v>2</v>
      </c>
      <c r="AF106" s="9">
        <v>2</v>
      </c>
      <c r="AG106" s="9">
        <v>2</v>
      </c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5">
        <v>0</v>
      </c>
      <c r="AT106" s="5">
        <v>0</v>
      </c>
      <c r="AU106" s="5">
        <v>0</v>
      </c>
      <c r="AV106" s="5">
        <v>0</v>
      </c>
      <c r="AW106" s="5">
        <v>0</v>
      </c>
      <c r="AX106" s="5">
        <v>0</v>
      </c>
      <c r="AY106" s="5">
        <v>0</v>
      </c>
      <c r="AZ106" s="5">
        <v>0</v>
      </c>
      <c r="BA106" s="5">
        <v>0</v>
      </c>
      <c r="BB106" s="5">
        <v>0</v>
      </c>
      <c r="BC106" s="5">
        <v>0</v>
      </c>
      <c r="BD106" s="5">
        <v>0</v>
      </c>
      <c r="BE106" s="5">
        <v>0</v>
      </c>
      <c r="BF106" s="5">
        <v>0</v>
      </c>
      <c r="BG106" s="5">
        <v>0</v>
      </c>
      <c r="BH106" s="5">
        <v>0</v>
      </c>
      <c r="BI106" s="5">
        <v>0</v>
      </c>
      <c r="BJ106" s="5">
        <v>14</v>
      </c>
      <c r="BK106" s="5">
        <v>14</v>
      </c>
      <c r="BL106" s="5">
        <v>6</v>
      </c>
      <c r="BM106" s="5">
        <v>8</v>
      </c>
      <c r="BN106" s="5">
        <v>14</v>
      </c>
      <c r="BO106" s="5">
        <v>14</v>
      </c>
      <c r="BP106" s="5">
        <v>14</v>
      </c>
      <c r="BQ106" s="5">
        <v>12</v>
      </c>
      <c r="BR106" s="5">
        <v>2</v>
      </c>
      <c r="BS106" s="5">
        <v>0</v>
      </c>
      <c r="BT106" s="5">
        <v>0</v>
      </c>
      <c r="BU106" s="5">
        <v>0</v>
      </c>
      <c r="BV106" s="5">
        <v>0</v>
      </c>
      <c r="BW106" s="5">
        <v>0</v>
      </c>
      <c r="BX106" s="5">
        <v>0</v>
      </c>
      <c r="BY106" s="5">
        <v>0</v>
      </c>
      <c r="BZ106" s="5">
        <v>0</v>
      </c>
      <c r="CA106" s="5">
        <v>0</v>
      </c>
      <c r="CB106" s="5">
        <v>0</v>
      </c>
      <c r="CC106" s="5">
        <v>0</v>
      </c>
      <c r="CD106" s="5">
        <v>49</v>
      </c>
    </row>
    <row r="107" spans="1:82" x14ac:dyDescent="0.25">
      <c r="A107" s="5" t="s">
        <v>70</v>
      </c>
      <c r="B107" s="5">
        <v>3</v>
      </c>
      <c r="C107" s="13">
        <v>48</v>
      </c>
      <c r="D107" s="53"/>
      <c r="E107" s="3">
        <f t="shared" si="8"/>
        <v>144</v>
      </c>
      <c r="F107" s="3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>
        <v>3</v>
      </c>
      <c r="Z107" s="9">
        <v>3</v>
      </c>
      <c r="AA107" s="9">
        <v>3</v>
      </c>
      <c r="AB107" s="9">
        <v>3</v>
      </c>
      <c r="AC107" s="9">
        <v>3</v>
      </c>
      <c r="AD107" s="9">
        <v>3</v>
      </c>
      <c r="AE107" s="9">
        <v>3</v>
      </c>
      <c r="AF107" s="9">
        <v>3</v>
      </c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5">
        <v>0</v>
      </c>
      <c r="AT107" s="5">
        <v>0</v>
      </c>
      <c r="AU107" s="5">
        <v>0</v>
      </c>
      <c r="AV107" s="5">
        <v>0</v>
      </c>
      <c r="AW107" s="5">
        <v>0</v>
      </c>
      <c r="AX107" s="5">
        <v>0</v>
      </c>
      <c r="AY107" s="5">
        <v>0</v>
      </c>
      <c r="AZ107" s="5">
        <v>0</v>
      </c>
      <c r="BA107" s="5">
        <v>0</v>
      </c>
      <c r="BB107" s="5">
        <v>0</v>
      </c>
      <c r="BC107" s="5">
        <v>0</v>
      </c>
      <c r="BD107" s="5">
        <v>0</v>
      </c>
      <c r="BE107" s="5">
        <v>0</v>
      </c>
      <c r="BF107" s="5">
        <v>0</v>
      </c>
      <c r="BG107" s="5">
        <v>0</v>
      </c>
      <c r="BH107" s="5">
        <v>0</v>
      </c>
      <c r="BI107" s="5">
        <v>0</v>
      </c>
      <c r="BJ107" s="5">
        <v>21</v>
      </c>
      <c r="BK107" s="5">
        <v>21</v>
      </c>
      <c r="BL107" s="5">
        <v>9</v>
      </c>
      <c r="BM107" s="5">
        <v>12</v>
      </c>
      <c r="BN107" s="5">
        <v>21</v>
      </c>
      <c r="BO107" s="5">
        <v>21</v>
      </c>
      <c r="BP107" s="5">
        <v>21</v>
      </c>
      <c r="BQ107" s="5">
        <v>18</v>
      </c>
      <c r="BR107" s="5">
        <v>0</v>
      </c>
      <c r="BS107" s="5">
        <v>0</v>
      </c>
      <c r="BT107" s="5">
        <v>0</v>
      </c>
      <c r="BU107" s="5">
        <v>0</v>
      </c>
      <c r="BV107" s="5">
        <v>0</v>
      </c>
      <c r="BW107" s="5">
        <v>0</v>
      </c>
      <c r="BX107" s="5">
        <v>0</v>
      </c>
      <c r="BY107" s="5">
        <v>0</v>
      </c>
      <c r="BZ107" s="5">
        <v>0</v>
      </c>
      <c r="CA107" s="5">
        <v>0</v>
      </c>
      <c r="CB107" s="5">
        <v>0</v>
      </c>
      <c r="CC107" s="5">
        <v>0</v>
      </c>
      <c r="CD107" s="5">
        <v>48</v>
      </c>
    </row>
    <row r="108" spans="1:82" x14ac:dyDescent="0.25">
      <c r="A108" s="5" t="s">
        <v>71</v>
      </c>
      <c r="B108" s="5">
        <v>6</v>
      </c>
      <c r="C108" s="13">
        <v>25</v>
      </c>
      <c r="D108" s="53"/>
      <c r="E108" s="3">
        <f t="shared" si="8"/>
        <v>150</v>
      </c>
      <c r="F108" s="3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>
        <v>6</v>
      </c>
      <c r="AC108" s="9">
        <v>6</v>
      </c>
      <c r="AD108" s="9">
        <v>6</v>
      </c>
      <c r="AE108" s="9">
        <v>6</v>
      </c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5">
        <v>0</v>
      </c>
      <c r="AT108" s="5">
        <v>0</v>
      </c>
      <c r="AU108" s="5">
        <v>0</v>
      </c>
      <c r="AV108" s="5">
        <v>0</v>
      </c>
      <c r="AW108" s="5">
        <v>0</v>
      </c>
      <c r="AX108" s="5">
        <v>0</v>
      </c>
      <c r="AY108" s="5">
        <v>0</v>
      </c>
      <c r="AZ108" s="5">
        <v>0</v>
      </c>
      <c r="BA108" s="5">
        <v>0</v>
      </c>
      <c r="BB108" s="5">
        <v>0</v>
      </c>
      <c r="BC108" s="5">
        <v>0</v>
      </c>
      <c r="BD108" s="5">
        <v>0</v>
      </c>
      <c r="BE108" s="5">
        <v>0</v>
      </c>
      <c r="BF108" s="5">
        <v>0</v>
      </c>
      <c r="BG108" s="5">
        <v>0</v>
      </c>
      <c r="BH108" s="5">
        <v>0</v>
      </c>
      <c r="BI108" s="5">
        <v>0</v>
      </c>
      <c r="BJ108" s="5">
        <v>0</v>
      </c>
      <c r="BK108" s="5">
        <v>0</v>
      </c>
      <c r="BL108" s="5">
        <v>0</v>
      </c>
      <c r="BM108" s="5">
        <v>24</v>
      </c>
      <c r="BN108" s="5">
        <v>42</v>
      </c>
      <c r="BO108" s="5">
        <v>42</v>
      </c>
      <c r="BP108" s="5">
        <v>42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0</v>
      </c>
      <c r="BX108" s="5">
        <v>0</v>
      </c>
      <c r="BY108" s="5">
        <v>0</v>
      </c>
      <c r="BZ108" s="5">
        <v>0</v>
      </c>
      <c r="CA108" s="5">
        <v>0</v>
      </c>
      <c r="CB108" s="5">
        <v>0</v>
      </c>
      <c r="CC108" s="5">
        <v>0</v>
      </c>
      <c r="CD108" s="5">
        <v>25</v>
      </c>
    </row>
    <row r="109" spans="1:82" x14ac:dyDescent="0.25">
      <c r="A109" s="5" t="s">
        <v>72</v>
      </c>
      <c r="B109" s="5">
        <v>3</v>
      </c>
      <c r="C109" s="13">
        <v>7</v>
      </c>
      <c r="D109" s="53">
        <f>SUM(B105:B109)</f>
        <v>17</v>
      </c>
      <c r="E109" s="3">
        <f t="shared" si="8"/>
        <v>21</v>
      </c>
      <c r="F109" s="3">
        <f>SUM(E105:E109)</f>
        <v>581</v>
      </c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>
        <v>3</v>
      </c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5">
        <v>0</v>
      </c>
      <c r="AT109" s="5">
        <v>0</v>
      </c>
      <c r="AU109" s="5">
        <v>0</v>
      </c>
      <c r="AV109" s="5">
        <v>0</v>
      </c>
      <c r="AW109" s="5">
        <v>0</v>
      </c>
      <c r="AX109" s="5">
        <v>0</v>
      </c>
      <c r="AY109" s="5">
        <v>0</v>
      </c>
      <c r="AZ109" s="5">
        <v>0</v>
      </c>
      <c r="BA109" s="5">
        <v>0</v>
      </c>
      <c r="BB109" s="5">
        <v>0</v>
      </c>
      <c r="BC109" s="5">
        <v>0</v>
      </c>
      <c r="BD109" s="5">
        <v>0</v>
      </c>
      <c r="BE109" s="5">
        <v>0</v>
      </c>
      <c r="BF109" s="5">
        <v>0</v>
      </c>
      <c r="BG109" s="5">
        <v>0</v>
      </c>
      <c r="BH109" s="5">
        <v>0</v>
      </c>
      <c r="BI109" s="5">
        <v>0</v>
      </c>
      <c r="BJ109" s="5">
        <v>0</v>
      </c>
      <c r="BK109" s="5">
        <v>0</v>
      </c>
      <c r="BL109" s="5">
        <v>0</v>
      </c>
      <c r="BM109" s="5">
        <v>0</v>
      </c>
      <c r="BN109" s="5">
        <v>0</v>
      </c>
      <c r="BO109" s="5">
        <v>0</v>
      </c>
      <c r="BP109" s="5">
        <v>21</v>
      </c>
      <c r="BQ109" s="5">
        <v>0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0</v>
      </c>
      <c r="BX109" s="5">
        <v>0</v>
      </c>
      <c r="BY109" s="5">
        <v>0</v>
      </c>
      <c r="BZ109" s="5">
        <v>0</v>
      </c>
      <c r="CA109" s="5">
        <v>0</v>
      </c>
      <c r="CB109" s="5">
        <v>0</v>
      </c>
      <c r="CC109" s="5">
        <v>0</v>
      </c>
      <c r="CD109" s="5">
        <v>7</v>
      </c>
    </row>
    <row r="110" spans="1:82" x14ac:dyDescent="0.25">
      <c r="A110" s="66" t="s">
        <v>33</v>
      </c>
      <c r="B110" s="67"/>
      <c r="C110" s="68"/>
      <c r="D110" s="57"/>
      <c r="E110" s="19">
        <f>SUM(B105:B109)</f>
        <v>17</v>
      </c>
      <c r="F110" s="19"/>
      <c r="H110" s="12" t="s">
        <v>44</v>
      </c>
      <c r="I110" s="12" t="s">
        <v>44</v>
      </c>
      <c r="J110" s="12" t="s">
        <v>44</v>
      </c>
      <c r="K110" s="12" t="s">
        <v>44</v>
      </c>
      <c r="L110" s="12" t="s">
        <v>44</v>
      </c>
      <c r="M110" s="12" t="s">
        <v>44</v>
      </c>
      <c r="N110" s="12" t="s">
        <v>44</v>
      </c>
      <c r="O110" s="12" t="s">
        <v>44</v>
      </c>
      <c r="P110" s="12" t="s">
        <v>44</v>
      </c>
      <c r="Q110" s="12" t="s">
        <v>44</v>
      </c>
      <c r="R110" s="12" t="s">
        <v>44</v>
      </c>
      <c r="S110" s="12" t="s">
        <v>44</v>
      </c>
      <c r="T110" s="12" t="s">
        <v>44</v>
      </c>
      <c r="U110" s="12" t="s">
        <v>44</v>
      </c>
      <c r="V110" s="12" t="s">
        <v>44</v>
      </c>
      <c r="W110" s="12" t="s">
        <v>44</v>
      </c>
      <c r="X110" s="12">
        <v>3</v>
      </c>
      <c r="Y110" s="12">
        <v>8</v>
      </c>
      <c r="Z110" s="12">
        <v>8</v>
      </c>
      <c r="AA110" s="12">
        <v>8</v>
      </c>
      <c r="AB110" s="12">
        <v>14</v>
      </c>
      <c r="AC110" s="12">
        <v>14</v>
      </c>
      <c r="AD110" s="12">
        <v>14</v>
      </c>
      <c r="AE110" s="12">
        <v>17</v>
      </c>
      <c r="AF110" s="12">
        <v>8</v>
      </c>
      <c r="AG110" s="12">
        <v>5</v>
      </c>
      <c r="AH110" s="12" t="s">
        <v>44</v>
      </c>
      <c r="AI110" s="12" t="s">
        <v>44</v>
      </c>
      <c r="AJ110" s="12" t="s">
        <v>44</v>
      </c>
      <c r="AK110" s="12" t="s">
        <v>44</v>
      </c>
      <c r="AL110" s="12" t="s">
        <v>44</v>
      </c>
      <c r="AM110" s="12" t="s">
        <v>44</v>
      </c>
      <c r="AN110" s="12" t="s">
        <v>44</v>
      </c>
      <c r="AO110" s="12" t="s">
        <v>44</v>
      </c>
      <c r="AP110" s="12" t="s">
        <v>44</v>
      </c>
      <c r="AQ110" s="12" t="s">
        <v>44</v>
      </c>
      <c r="AR110" s="12" t="s">
        <v>44</v>
      </c>
      <c r="AS110" s="42"/>
    </row>
    <row r="111" spans="1:82" ht="30" x14ac:dyDescent="0.25">
      <c r="A111" s="40"/>
      <c r="B111" s="40" t="s">
        <v>36</v>
      </c>
      <c r="C111" s="41" t="s">
        <v>156</v>
      </c>
      <c r="D111" s="58" t="s">
        <v>37</v>
      </c>
      <c r="E111" s="20"/>
      <c r="F111" s="20"/>
      <c r="H111" s="4" t="s">
        <v>44</v>
      </c>
      <c r="I111" s="4" t="s">
        <v>44</v>
      </c>
      <c r="J111" s="4" t="s">
        <v>44</v>
      </c>
      <c r="K111" s="4" t="s">
        <v>44</v>
      </c>
      <c r="L111" s="4" t="s">
        <v>44</v>
      </c>
      <c r="M111" s="4" t="s">
        <v>44</v>
      </c>
      <c r="N111" s="4" t="s">
        <v>44</v>
      </c>
      <c r="O111" s="4" t="s">
        <v>44</v>
      </c>
      <c r="P111" s="4" t="s">
        <v>44</v>
      </c>
      <c r="Q111" s="4" t="s">
        <v>44</v>
      </c>
      <c r="R111" s="4" t="s">
        <v>44</v>
      </c>
      <c r="S111" s="4" t="s">
        <v>44</v>
      </c>
      <c r="T111" s="4" t="s">
        <v>44</v>
      </c>
      <c r="U111" s="4" t="s">
        <v>44</v>
      </c>
      <c r="V111" s="4" t="s">
        <v>44</v>
      </c>
      <c r="W111" s="4" t="s">
        <v>44</v>
      </c>
      <c r="X111" s="4">
        <v>3</v>
      </c>
      <c r="Y111" s="4">
        <v>8</v>
      </c>
      <c r="Z111" s="4">
        <v>8</v>
      </c>
      <c r="AA111" s="4">
        <v>8</v>
      </c>
      <c r="AB111" s="4">
        <v>14</v>
      </c>
      <c r="AC111" s="4">
        <v>14</v>
      </c>
      <c r="AD111" s="4">
        <v>14</v>
      </c>
      <c r="AE111" s="4">
        <v>17</v>
      </c>
      <c r="AF111" s="4">
        <v>8</v>
      </c>
      <c r="AG111" s="4">
        <v>5</v>
      </c>
      <c r="AH111" s="4" t="s">
        <v>44</v>
      </c>
      <c r="AI111" s="4" t="s">
        <v>44</v>
      </c>
      <c r="AJ111" s="4" t="s">
        <v>44</v>
      </c>
      <c r="AK111" s="4" t="s">
        <v>44</v>
      </c>
      <c r="AL111" s="4" t="s">
        <v>44</v>
      </c>
      <c r="AM111" s="4" t="s">
        <v>44</v>
      </c>
      <c r="AN111" s="4" t="s">
        <v>44</v>
      </c>
      <c r="AO111" s="4" t="s">
        <v>44</v>
      </c>
      <c r="AP111" s="4" t="s">
        <v>44</v>
      </c>
      <c r="AQ111" s="4" t="s">
        <v>44</v>
      </c>
      <c r="AR111" s="4" t="s">
        <v>44</v>
      </c>
      <c r="AS111" s="4" t="s">
        <v>44</v>
      </c>
    </row>
    <row r="112" spans="1:82" x14ac:dyDescent="0.25">
      <c r="A112" s="5" t="s">
        <v>40</v>
      </c>
      <c r="B112" s="23" t="s">
        <v>158</v>
      </c>
      <c r="C112" s="5">
        <f t="shared" ref="C112:C132" si="9">+VLOOKUP(B112,EPP,2,FALSE)</f>
        <v>240</v>
      </c>
      <c r="D112" s="59">
        <f>+IF($F$109/C112&lt;$E$110,$E$110,$F$109/C112)</f>
        <v>17</v>
      </c>
      <c r="E112" s="3"/>
      <c r="F112" s="3"/>
    </row>
    <row r="113" spans="1:82" x14ac:dyDescent="0.25">
      <c r="A113" s="5" t="s">
        <v>74</v>
      </c>
      <c r="B113" s="23" t="s">
        <v>97</v>
      </c>
      <c r="C113" s="5">
        <f t="shared" si="9"/>
        <v>1500</v>
      </c>
      <c r="D113" s="59">
        <f>+IF($F$109/C113&lt;$E$110,$E$110,$F$109/C113)</f>
        <v>17</v>
      </c>
      <c r="E113" s="3"/>
      <c r="F113" s="3"/>
    </row>
    <row r="114" spans="1:82" x14ac:dyDescent="0.25">
      <c r="A114" s="5"/>
      <c r="B114" s="23" t="s">
        <v>165</v>
      </c>
      <c r="C114" s="5">
        <f t="shared" si="9"/>
        <v>25</v>
      </c>
      <c r="D114" s="59">
        <f>+IF($F$109/C114&lt;$E$110,$E$110,$F$109/C114)</f>
        <v>23.24</v>
      </c>
      <c r="E114" s="3"/>
      <c r="F114" s="3"/>
    </row>
    <row r="115" spans="1:82" x14ac:dyDescent="0.25">
      <c r="A115" s="5"/>
      <c r="B115" s="23" t="s">
        <v>124</v>
      </c>
      <c r="C115" s="5">
        <f t="shared" si="9"/>
        <v>240</v>
      </c>
      <c r="D115" s="59">
        <f>+IF($F$109/C115&lt;$E$110,$E$110,$F$109/C115)</f>
        <v>17</v>
      </c>
      <c r="E115" s="3"/>
      <c r="F115" s="3"/>
    </row>
    <row r="116" spans="1:82" ht="48" x14ac:dyDescent="0.25">
      <c r="A116" s="5"/>
      <c r="B116" s="23" t="s">
        <v>129</v>
      </c>
      <c r="C116" s="5">
        <f t="shared" si="9"/>
        <v>240</v>
      </c>
      <c r="D116" s="59">
        <f>+IF($F$109/C116&lt;$E$110,$E$110,$F$109/C116)*2</f>
        <v>34</v>
      </c>
      <c r="E116" s="3"/>
      <c r="F116" s="3"/>
    </row>
    <row r="117" spans="1:82" s="82" customFormat="1" x14ac:dyDescent="0.25">
      <c r="A117" s="5"/>
      <c r="B117" s="37" t="s">
        <v>163</v>
      </c>
      <c r="C117" s="5">
        <f t="shared" si="9"/>
        <v>240</v>
      </c>
      <c r="D117" s="59">
        <f>+IF($F$109/C117&lt;$E$110,$E$110,$F$109/C117)*2</f>
        <v>34</v>
      </c>
      <c r="E117" s="3"/>
      <c r="F117" s="3"/>
      <c r="H117" s="26"/>
    </row>
    <row r="118" spans="1:82" x14ac:dyDescent="0.25">
      <c r="A118" s="5" t="s">
        <v>41</v>
      </c>
      <c r="B118" s="5" t="s">
        <v>157</v>
      </c>
      <c r="C118" s="5">
        <f t="shared" si="9"/>
        <v>50</v>
      </c>
      <c r="D118" s="59">
        <f t="shared" ref="D118:D130" si="10">+IF($F$109/C118&lt;$E$110,$E$110,$F$109/C118)</f>
        <v>17</v>
      </c>
      <c r="E118" s="3"/>
      <c r="F118" s="3"/>
    </row>
    <row r="119" spans="1:82" ht="24" x14ac:dyDescent="0.25">
      <c r="A119" s="5" t="s">
        <v>42</v>
      </c>
      <c r="B119" s="24" t="s">
        <v>116</v>
      </c>
      <c r="C119" s="5">
        <f t="shared" si="9"/>
        <v>50</v>
      </c>
      <c r="D119" s="59">
        <f t="shared" si="10"/>
        <v>17</v>
      </c>
      <c r="E119" s="3"/>
      <c r="F119" s="3"/>
    </row>
    <row r="120" spans="1:82" ht="24" x14ac:dyDescent="0.25">
      <c r="A120" s="5" t="s">
        <v>154</v>
      </c>
      <c r="B120" s="23" t="s">
        <v>127</v>
      </c>
      <c r="C120" s="5">
        <f t="shared" si="9"/>
        <v>240</v>
      </c>
      <c r="D120" s="59">
        <f t="shared" si="10"/>
        <v>17</v>
      </c>
      <c r="E120" s="3"/>
      <c r="F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</row>
    <row r="121" spans="1:82" ht="30" x14ac:dyDescent="0.25">
      <c r="A121" s="5" t="s">
        <v>80</v>
      </c>
      <c r="B121" s="23" t="s">
        <v>151</v>
      </c>
      <c r="C121" s="5">
        <f t="shared" si="9"/>
        <v>1</v>
      </c>
      <c r="D121" s="59">
        <f t="shared" si="10"/>
        <v>581</v>
      </c>
      <c r="E121" s="3"/>
      <c r="F121" s="3"/>
    </row>
    <row r="122" spans="1:82" ht="36" x14ac:dyDescent="0.25">
      <c r="A122" s="5" t="s">
        <v>39</v>
      </c>
      <c r="B122" s="23" t="s">
        <v>131</v>
      </c>
      <c r="C122" s="5">
        <f t="shared" si="9"/>
        <v>240</v>
      </c>
      <c r="D122" s="59">
        <f t="shared" si="10"/>
        <v>17</v>
      </c>
      <c r="E122" s="3"/>
      <c r="F122" s="3"/>
    </row>
    <row r="123" spans="1:82" x14ac:dyDescent="0.25">
      <c r="A123" s="5" t="s">
        <v>75</v>
      </c>
      <c r="B123" s="23" t="s">
        <v>99</v>
      </c>
      <c r="C123" s="5">
        <f t="shared" si="9"/>
        <v>360</v>
      </c>
      <c r="D123" s="59">
        <f t="shared" si="10"/>
        <v>17</v>
      </c>
      <c r="E123" s="3"/>
      <c r="F123" s="3"/>
    </row>
    <row r="124" spans="1:82" ht="24" x14ac:dyDescent="0.25">
      <c r="A124" s="5" t="s">
        <v>76</v>
      </c>
      <c r="B124" s="23" t="s">
        <v>159</v>
      </c>
      <c r="C124" s="5">
        <f t="shared" si="9"/>
        <v>240</v>
      </c>
      <c r="D124" s="59">
        <f t="shared" si="10"/>
        <v>17</v>
      </c>
      <c r="E124" s="3"/>
      <c r="F124" s="3"/>
    </row>
    <row r="125" spans="1:82" ht="30" x14ac:dyDescent="0.25">
      <c r="A125" s="5" t="s">
        <v>78</v>
      </c>
      <c r="B125" s="23" t="s">
        <v>160</v>
      </c>
      <c r="C125" s="5">
        <f t="shared" si="9"/>
        <v>7</v>
      </c>
      <c r="D125" s="59">
        <f t="shared" si="10"/>
        <v>83</v>
      </c>
      <c r="E125" s="3"/>
      <c r="F125" s="3"/>
    </row>
    <row r="126" spans="1:82" x14ac:dyDescent="0.25">
      <c r="A126" s="5" t="s">
        <v>84</v>
      </c>
      <c r="B126" s="23" t="s">
        <v>138</v>
      </c>
      <c r="C126" s="5">
        <f t="shared" si="9"/>
        <v>240</v>
      </c>
      <c r="D126" s="59">
        <f t="shared" si="10"/>
        <v>17</v>
      </c>
      <c r="E126" s="3"/>
      <c r="F126" s="3"/>
    </row>
    <row r="127" spans="1:82" ht="36" x14ac:dyDescent="0.25">
      <c r="A127" s="5" t="s">
        <v>85</v>
      </c>
      <c r="B127" s="23" t="s">
        <v>143</v>
      </c>
      <c r="C127" s="5">
        <f t="shared" si="9"/>
        <v>50</v>
      </c>
      <c r="D127" s="59">
        <f t="shared" si="10"/>
        <v>17</v>
      </c>
      <c r="E127" s="3"/>
      <c r="F127" s="3"/>
      <c r="G127" s="42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F127" s="42"/>
      <c r="AG127" s="42"/>
      <c r="AH127" s="42"/>
      <c r="AI127" s="42"/>
      <c r="AJ127" s="42"/>
      <c r="AK127" s="42"/>
      <c r="AL127" s="42"/>
      <c r="AM127" s="42"/>
      <c r="AN127" s="42"/>
      <c r="AO127" s="42"/>
      <c r="AP127" s="42"/>
      <c r="AQ127" s="42"/>
      <c r="AR127" s="42"/>
      <c r="AS127" s="42"/>
      <c r="AT127" s="42"/>
      <c r="AU127" s="42"/>
      <c r="AV127" s="42"/>
      <c r="AW127" s="42"/>
      <c r="AX127" s="42"/>
      <c r="AY127" s="42"/>
      <c r="AZ127" s="42"/>
      <c r="BA127" s="42"/>
      <c r="BB127" s="42"/>
      <c r="BC127" s="42"/>
      <c r="BD127" s="42"/>
      <c r="BE127" s="42"/>
      <c r="BF127" s="42"/>
      <c r="BG127" s="42"/>
      <c r="BH127" s="42"/>
      <c r="BI127" s="42"/>
      <c r="BJ127" s="42"/>
      <c r="BK127" s="42"/>
      <c r="BL127" s="42"/>
      <c r="BM127" s="42"/>
      <c r="BN127" s="42"/>
      <c r="BO127" s="42"/>
      <c r="BP127" s="42"/>
      <c r="BQ127" s="42"/>
      <c r="BR127" s="42"/>
      <c r="BS127" s="42"/>
      <c r="BT127" s="42"/>
      <c r="BU127" s="42"/>
      <c r="BV127" s="42"/>
      <c r="BW127" s="42"/>
      <c r="BX127" s="42"/>
      <c r="BY127" s="42"/>
      <c r="BZ127" s="42"/>
      <c r="CA127" s="42"/>
      <c r="CB127" s="42"/>
      <c r="CC127" s="42"/>
      <c r="CD127" s="42"/>
    </row>
    <row r="128" spans="1:82" x14ac:dyDescent="0.25">
      <c r="A128" s="5" t="s">
        <v>86</v>
      </c>
      <c r="B128" s="23" t="s">
        <v>145</v>
      </c>
      <c r="C128" s="5">
        <f t="shared" si="9"/>
        <v>180</v>
      </c>
      <c r="D128" s="59">
        <f t="shared" si="10"/>
        <v>17</v>
      </c>
      <c r="E128" s="3"/>
      <c r="F128" s="3"/>
      <c r="G128" s="42"/>
      <c r="H128" s="42"/>
      <c r="I128" s="42"/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F128" s="42"/>
      <c r="AG128" s="42"/>
      <c r="AH128" s="42"/>
      <c r="AI128" s="42"/>
      <c r="AJ128" s="42"/>
      <c r="AK128" s="42"/>
      <c r="AL128" s="42"/>
      <c r="AM128" s="42"/>
      <c r="AN128" s="42"/>
      <c r="AO128" s="42"/>
      <c r="AP128" s="42"/>
      <c r="AQ128" s="42"/>
      <c r="AR128" s="42"/>
      <c r="AS128" s="42"/>
      <c r="AT128" s="42"/>
      <c r="AU128" s="42"/>
      <c r="AV128" s="42"/>
      <c r="AW128" s="42"/>
      <c r="AX128" s="42"/>
      <c r="AY128" s="42"/>
      <c r="AZ128" s="42"/>
      <c r="BA128" s="42"/>
      <c r="BB128" s="42"/>
      <c r="BC128" s="42"/>
      <c r="BD128" s="42"/>
      <c r="BE128" s="42"/>
      <c r="BF128" s="42"/>
      <c r="BG128" s="42"/>
      <c r="BH128" s="42"/>
      <c r="BI128" s="42"/>
      <c r="BJ128" s="42"/>
      <c r="BK128" s="42"/>
      <c r="BL128" s="42"/>
      <c r="BM128" s="42"/>
      <c r="BN128" s="42"/>
      <c r="BO128" s="42"/>
      <c r="BP128" s="42"/>
      <c r="BQ128" s="42"/>
      <c r="BR128" s="42"/>
      <c r="BS128" s="42"/>
      <c r="BT128" s="42"/>
      <c r="BU128" s="42"/>
      <c r="BV128" s="42"/>
      <c r="BW128" s="42"/>
      <c r="BX128" s="42"/>
      <c r="BY128" s="42"/>
      <c r="BZ128" s="42"/>
      <c r="CA128" s="42"/>
      <c r="CB128" s="42"/>
      <c r="CC128" s="42"/>
      <c r="CD128" s="42"/>
    </row>
    <row r="129" spans="1:82" ht="30" x14ac:dyDescent="0.25">
      <c r="A129" s="87" t="s">
        <v>87</v>
      </c>
      <c r="B129" s="88" t="s">
        <v>110</v>
      </c>
      <c r="C129" s="87">
        <f t="shared" si="9"/>
        <v>10</v>
      </c>
      <c r="D129" s="89">
        <f>+IF(14/C129&lt;4,4,14/C129)</f>
        <v>4</v>
      </c>
      <c r="E129" s="3"/>
      <c r="F129" s="3"/>
      <c r="G129" s="42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F129" s="42"/>
      <c r="AG129" s="42"/>
      <c r="AH129" s="42"/>
      <c r="AI129" s="42"/>
      <c r="AJ129" s="42"/>
      <c r="AK129" s="42"/>
      <c r="AL129" s="42"/>
      <c r="AM129" s="42"/>
      <c r="AN129" s="42"/>
      <c r="AO129" s="42"/>
      <c r="AP129" s="42"/>
      <c r="AQ129" s="42"/>
      <c r="AR129" s="42"/>
      <c r="AS129" s="42"/>
      <c r="AT129" s="42"/>
      <c r="AU129" s="42"/>
      <c r="AV129" s="42"/>
      <c r="AW129" s="42"/>
      <c r="AX129" s="42"/>
      <c r="AY129" s="42"/>
      <c r="AZ129" s="42"/>
      <c r="BA129" s="42"/>
      <c r="BB129" s="42"/>
      <c r="BC129" s="42"/>
      <c r="BD129" s="42"/>
      <c r="BE129" s="42"/>
      <c r="BF129" s="42"/>
      <c r="BG129" s="42"/>
      <c r="BH129" s="42"/>
      <c r="BI129" s="42"/>
      <c r="BJ129" s="42"/>
      <c r="BK129" s="42"/>
      <c r="BL129" s="42"/>
      <c r="BM129" s="42"/>
      <c r="BN129" s="42"/>
      <c r="BO129" s="42"/>
      <c r="BP129" s="42"/>
      <c r="BQ129" s="42"/>
      <c r="BR129" s="42"/>
      <c r="BS129" s="42"/>
      <c r="BT129" s="42"/>
      <c r="BU129" s="42"/>
      <c r="BV129" s="42"/>
      <c r="BW129" s="42"/>
      <c r="BX129" s="42"/>
      <c r="BY129" s="42"/>
      <c r="BZ129" s="42"/>
      <c r="CA129" s="42"/>
      <c r="CB129" s="42"/>
      <c r="CC129" s="42"/>
      <c r="CD129" s="42"/>
    </row>
    <row r="130" spans="1:82" ht="30" x14ac:dyDescent="0.25">
      <c r="A130" s="5" t="s">
        <v>77</v>
      </c>
      <c r="B130" s="23" t="s">
        <v>142</v>
      </c>
      <c r="C130" s="5">
        <f t="shared" si="9"/>
        <v>140</v>
      </c>
      <c r="D130" s="59">
        <f t="shared" si="10"/>
        <v>17</v>
      </c>
      <c r="E130" s="3"/>
      <c r="F130" s="3"/>
    </row>
    <row r="131" spans="1:82" ht="48" x14ac:dyDescent="0.25">
      <c r="A131" s="5" t="s">
        <v>81</v>
      </c>
      <c r="B131" s="23" t="s">
        <v>147</v>
      </c>
      <c r="C131" s="5">
        <f t="shared" si="9"/>
        <v>0</v>
      </c>
      <c r="D131" s="59">
        <f>7*1.2</f>
        <v>8.4</v>
      </c>
      <c r="E131" s="3"/>
      <c r="F131" s="3"/>
    </row>
    <row r="132" spans="1:82" ht="36" x14ac:dyDescent="0.25">
      <c r="A132" s="5"/>
      <c r="B132" s="23" t="s">
        <v>148</v>
      </c>
      <c r="C132" s="5">
        <f t="shared" si="9"/>
        <v>0</v>
      </c>
      <c r="D132" s="59">
        <f>7*1.2</f>
        <v>8.4</v>
      </c>
      <c r="E132" s="3"/>
      <c r="F132" s="3"/>
      <c r="G132" s="42"/>
      <c r="H132" s="42"/>
      <c r="I132" s="42"/>
      <c r="J132" s="42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2"/>
      <c r="AF132" s="42"/>
      <c r="AG132" s="42"/>
      <c r="AH132" s="42"/>
      <c r="AI132" s="42"/>
      <c r="AJ132" s="42"/>
      <c r="AK132" s="42"/>
      <c r="AL132" s="42"/>
      <c r="AM132" s="42"/>
      <c r="AN132" s="42"/>
      <c r="AO132" s="42"/>
      <c r="AP132" s="42"/>
      <c r="AQ132" s="42"/>
      <c r="AR132" s="42"/>
      <c r="AS132" s="42"/>
      <c r="AT132" s="42"/>
      <c r="AU132" s="42"/>
      <c r="AV132" s="42"/>
      <c r="AW132" s="42"/>
      <c r="AX132" s="42"/>
      <c r="AY132" s="42"/>
      <c r="AZ132" s="42"/>
      <c r="BA132" s="42"/>
      <c r="BB132" s="42"/>
      <c r="BC132" s="42"/>
      <c r="BD132" s="42"/>
      <c r="BE132" s="42"/>
      <c r="BF132" s="42"/>
      <c r="BG132" s="42"/>
      <c r="BH132" s="42"/>
      <c r="BI132" s="42"/>
      <c r="BJ132" s="42"/>
      <c r="BK132" s="42"/>
      <c r="BL132" s="42"/>
      <c r="BM132" s="42"/>
      <c r="BN132" s="42"/>
      <c r="BO132" s="42"/>
      <c r="BP132" s="42"/>
      <c r="BQ132" s="42"/>
      <c r="BR132" s="42"/>
      <c r="BS132" s="42"/>
      <c r="BT132" s="42"/>
      <c r="BU132" s="42"/>
      <c r="BV132" s="42"/>
      <c r="BW132" s="42"/>
      <c r="BX132" s="42"/>
      <c r="BY132" s="42"/>
      <c r="BZ132" s="42"/>
      <c r="CA132" s="42"/>
      <c r="CB132" s="42"/>
      <c r="CC132" s="42"/>
      <c r="CD132" s="42"/>
    </row>
    <row r="133" spans="1:82" x14ac:dyDescent="0.25">
      <c r="D133" s="54"/>
    </row>
    <row r="134" spans="1:82" x14ac:dyDescent="0.25">
      <c r="A134" s="66" t="s">
        <v>88</v>
      </c>
      <c r="B134" s="67"/>
      <c r="C134" s="68"/>
      <c r="D134" s="60"/>
      <c r="E134" s="20"/>
      <c r="F134" s="20"/>
      <c r="H134" s="8" t="s">
        <v>46</v>
      </c>
      <c r="I134" s="8" t="s">
        <v>47</v>
      </c>
      <c r="J134" s="8" t="s">
        <v>48</v>
      </c>
      <c r="K134" s="8" t="s">
        <v>49</v>
      </c>
      <c r="L134" s="8" t="s">
        <v>50</v>
      </c>
      <c r="M134" s="8" t="s">
        <v>51</v>
      </c>
      <c r="N134" s="8" t="s">
        <v>52</v>
      </c>
      <c r="O134" s="8" t="s">
        <v>53</v>
      </c>
      <c r="P134" s="8" t="s">
        <v>54</v>
      </c>
      <c r="Q134" s="8" t="s">
        <v>55</v>
      </c>
      <c r="R134" s="8" t="s">
        <v>56</v>
      </c>
      <c r="S134" s="8" t="s">
        <v>57</v>
      </c>
      <c r="T134" s="8" t="s">
        <v>58</v>
      </c>
      <c r="U134" s="8" t="s">
        <v>59</v>
      </c>
      <c r="V134" s="8" t="s">
        <v>60</v>
      </c>
      <c r="W134" s="8" t="s">
        <v>61</v>
      </c>
      <c r="X134" s="8" t="s">
        <v>62</v>
      </c>
      <c r="Y134" s="8" t="s">
        <v>63</v>
      </c>
      <c r="Z134" s="8" t="s">
        <v>64</v>
      </c>
      <c r="AA134" s="8" t="s">
        <v>65</v>
      </c>
      <c r="AB134" s="8" t="s">
        <v>51</v>
      </c>
      <c r="AC134" s="8" t="s">
        <v>52</v>
      </c>
      <c r="AD134" s="8" t="s">
        <v>53</v>
      </c>
      <c r="AE134" s="8" t="s">
        <v>54</v>
      </c>
      <c r="AF134" s="8" t="s">
        <v>55</v>
      </c>
      <c r="AG134" s="8" t="s">
        <v>66</v>
      </c>
      <c r="AH134" s="8" t="s">
        <v>56</v>
      </c>
      <c r="AI134" s="8" t="s">
        <v>57</v>
      </c>
      <c r="AJ134" s="8" t="s">
        <v>58</v>
      </c>
      <c r="AK134" s="8" t="s">
        <v>59</v>
      </c>
      <c r="AL134" s="8">
        <v>30</v>
      </c>
      <c r="AM134" s="8" t="s">
        <v>67</v>
      </c>
      <c r="AN134" s="8" t="s">
        <v>47</v>
      </c>
      <c r="AO134" s="8" t="s">
        <v>48</v>
      </c>
      <c r="AP134" s="8" t="s">
        <v>49</v>
      </c>
      <c r="AQ134" s="8" t="s">
        <v>68</v>
      </c>
      <c r="AR134" s="8" t="s">
        <v>66</v>
      </c>
      <c r="AS134" s="42"/>
    </row>
    <row r="135" spans="1:82" x14ac:dyDescent="0.25">
      <c r="A135" s="51" t="s">
        <v>29</v>
      </c>
      <c r="B135" s="51" t="s">
        <v>30</v>
      </c>
      <c r="C135" s="51" t="s">
        <v>31</v>
      </c>
      <c r="D135" s="57"/>
      <c r="E135" s="19"/>
      <c r="F135" s="19"/>
      <c r="H135" s="8">
        <v>4</v>
      </c>
      <c r="I135" s="8">
        <v>7</v>
      </c>
      <c r="J135" s="8">
        <v>7</v>
      </c>
      <c r="K135" s="8">
        <v>7</v>
      </c>
      <c r="L135" s="8">
        <v>2</v>
      </c>
      <c r="M135" s="8">
        <v>3</v>
      </c>
      <c r="N135" s="8">
        <v>7</v>
      </c>
      <c r="O135" s="8">
        <v>7</v>
      </c>
      <c r="P135" s="8">
        <v>7</v>
      </c>
      <c r="Q135" s="8">
        <v>6</v>
      </c>
      <c r="R135" s="8">
        <v>7</v>
      </c>
      <c r="S135" s="8">
        <v>7</v>
      </c>
      <c r="T135" s="8">
        <v>7</v>
      </c>
      <c r="U135" s="8">
        <v>7</v>
      </c>
      <c r="V135" s="8">
        <v>2</v>
      </c>
      <c r="W135" s="8">
        <v>6</v>
      </c>
      <c r="X135" s="8">
        <v>7</v>
      </c>
      <c r="Y135" s="8">
        <v>7</v>
      </c>
      <c r="Z135" s="8">
        <v>7</v>
      </c>
      <c r="AA135" s="8">
        <v>3</v>
      </c>
      <c r="AB135" s="8">
        <v>4</v>
      </c>
      <c r="AC135" s="8">
        <v>7</v>
      </c>
      <c r="AD135" s="8">
        <v>7</v>
      </c>
      <c r="AE135" s="8">
        <v>7</v>
      </c>
      <c r="AF135" s="8">
        <v>6</v>
      </c>
      <c r="AG135" s="8">
        <v>1</v>
      </c>
      <c r="AH135" s="8">
        <v>7</v>
      </c>
      <c r="AI135" s="8">
        <v>7</v>
      </c>
      <c r="AJ135" s="8">
        <v>7</v>
      </c>
      <c r="AK135" s="8">
        <v>7</v>
      </c>
      <c r="AL135" s="8">
        <v>1</v>
      </c>
      <c r="AM135" s="8">
        <v>6</v>
      </c>
      <c r="AN135" s="8">
        <v>7</v>
      </c>
      <c r="AO135" s="8">
        <v>7</v>
      </c>
      <c r="AP135" s="8">
        <v>7</v>
      </c>
      <c r="AQ135" s="8">
        <v>4</v>
      </c>
      <c r="AR135" s="8">
        <v>1</v>
      </c>
      <c r="AS135" s="42"/>
    </row>
    <row r="136" spans="1:82" x14ac:dyDescent="0.25">
      <c r="A136" s="5" t="s">
        <v>32</v>
      </c>
      <c r="B136" s="5">
        <v>14</v>
      </c>
      <c r="C136" s="5">
        <v>26</v>
      </c>
      <c r="D136" s="59"/>
      <c r="E136" s="3">
        <f>B136*C136</f>
        <v>364</v>
      </c>
      <c r="F136" s="3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>
        <v>14</v>
      </c>
      <c r="AO136" s="9">
        <v>14</v>
      </c>
      <c r="AP136" s="9">
        <v>14</v>
      </c>
      <c r="AQ136" s="9">
        <v>14</v>
      </c>
      <c r="AR136" s="9">
        <v>14</v>
      </c>
      <c r="AS136" s="5">
        <v>0</v>
      </c>
      <c r="AT136" s="5">
        <v>0</v>
      </c>
      <c r="AU136" s="5">
        <v>0</v>
      </c>
      <c r="AV136" s="5">
        <v>0</v>
      </c>
      <c r="AW136" s="5">
        <v>0</v>
      </c>
      <c r="AX136" s="5">
        <v>0</v>
      </c>
      <c r="AY136" s="5">
        <v>0</v>
      </c>
      <c r="AZ136" s="5">
        <v>0</v>
      </c>
      <c r="BA136" s="5">
        <v>0</v>
      </c>
      <c r="BB136" s="5">
        <v>0</v>
      </c>
      <c r="BC136" s="5">
        <v>0</v>
      </c>
      <c r="BD136" s="5">
        <v>0</v>
      </c>
      <c r="BE136" s="5">
        <v>0</v>
      </c>
      <c r="BF136" s="5">
        <v>0</v>
      </c>
      <c r="BG136" s="5">
        <v>0</v>
      </c>
      <c r="BH136" s="5">
        <v>0</v>
      </c>
      <c r="BI136" s="5">
        <v>0</v>
      </c>
      <c r="BJ136" s="5">
        <v>0</v>
      </c>
      <c r="BK136" s="5">
        <v>0</v>
      </c>
      <c r="BL136" s="5">
        <v>0</v>
      </c>
      <c r="BM136" s="5">
        <v>0</v>
      </c>
      <c r="BN136" s="5">
        <v>0</v>
      </c>
      <c r="BO136" s="5">
        <v>0</v>
      </c>
      <c r="BP136" s="5">
        <v>0</v>
      </c>
      <c r="BQ136" s="5">
        <v>0</v>
      </c>
      <c r="BR136" s="5">
        <v>0</v>
      </c>
      <c r="BS136" s="5">
        <v>0</v>
      </c>
      <c r="BT136" s="5">
        <v>0</v>
      </c>
      <c r="BU136" s="5">
        <v>0</v>
      </c>
      <c r="BV136" s="5">
        <v>0</v>
      </c>
      <c r="BW136" s="5">
        <v>0</v>
      </c>
      <c r="BX136" s="5">
        <v>0</v>
      </c>
      <c r="BY136" s="5">
        <v>98</v>
      </c>
      <c r="BZ136" s="5">
        <v>98</v>
      </c>
      <c r="CA136" s="5">
        <v>98</v>
      </c>
      <c r="CB136" s="5">
        <v>56</v>
      </c>
      <c r="CC136" s="5">
        <v>14</v>
      </c>
      <c r="CD136" s="5">
        <v>26</v>
      </c>
    </row>
    <row r="137" spans="1:82" x14ac:dyDescent="0.25">
      <c r="A137" s="5" t="s">
        <v>69</v>
      </c>
      <c r="B137" s="5">
        <v>1</v>
      </c>
      <c r="C137" s="5">
        <v>19</v>
      </c>
      <c r="D137" s="59"/>
      <c r="E137" s="3">
        <f t="shared" ref="E137:E138" si="11">B137*C137</f>
        <v>19</v>
      </c>
      <c r="F137" s="3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>
        <v>1</v>
      </c>
      <c r="AP137" s="9">
        <v>1</v>
      </c>
      <c r="AQ137" s="9">
        <v>1</v>
      </c>
      <c r="AR137" s="9">
        <v>1</v>
      </c>
      <c r="AS137" s="5">
        <v>0</v>
      </c>
      <c r="AT137" s="5">
        <v>0</v>
      </c>
      <c r="AU137" s="5">
        <v>0</v>
      </c>
      <c r="AV137" s="5">
        <v>0</v>
      </c>
      <c r="AW137" s="5">
        <v>0</v>
      </c>
      <c r="AX137" s="5">
        <v>0</v>
      </c>
      <c r="AY137" s="5">
        <v>0</v>
      </c>
      <c r="AZ137" s="5">
        <v>0</v>
      </c>
      <c r="BA137" s="5">
        <v>0</v>
      </c>
      <c r="BB137" s="5">
        <v>0</v>
      </c>
      <c r="BC137" s="5">
        <v>0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0</v>
      </c>
      <c r="BJ137" s="5">
        <v>0</v>
      </c>
      <c r="BK137" s="5">
        <v>0</v>
      </c>
      <c r="BL137" s="5">
        <v>0</v>
      </c>
      <c r="BM137" s="5">
        <v>0</v>
      </c>
      <c r="BN137" s="5">
        <v>0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0</v>
      </c>
      <c r="BX137" s="5">
        <v>0</v>
      </c>
      <c r="BY137" s="5">
        <v>0</v>
      </c>
      <c r="BZ137" s="5">
        <v>7</v>
      </c>
      <c r="CA137" s="5">
        <v>7</v>
      </c>
      <c r="CB137" s="5">
        <v>4</v>
      </c>
      <c r="CC137" s="5">
        <v>1</v>
      </c>
      <c r="CD137" s="5">
        <v>19</v>
      </c>
    </row>
    <row r="138" spans="1:82" x14ac:dyDescent="0.25">
      <c r="A138" s="5" t="s">
        <v>70</v>
      </c>
      <c r="B138" s="5">
        <v>7</v>
      </c>
      <c r="C138" s="5">
        <v>4</v>
      </c>
      <c r="D138" s="59"/>
      <c r="E138" s="3">
        <f t="shared" si="11"/>
        <v>28</v>
      </c>
      <c r="F138" s="3">
        <f>SUM(E136:E138)</f>
        <v>411</v>
      </c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>
        <v>7</v>
      </c>
      <c r="AR138" s="9"/>
      <c r="AS138" s="5">
        <v>0</v>
      </c>
      <c r="AT138" s="5">
        <v>0</v>
      </c>
      <c r="AU138" s="5">
        <v>0</v>
      </c>
      <c r="AV138" s="5">
        <v>0</v>
      </c>
      <c r="AW138" s="5">
        <v>0</v>
      </c>
      <c r="AX138" s="5">
        <v>0</v>
      </c>
      <c r="AY138" s="5">
        <v>0</v>
      </c>
      <c r="AZ138" s="5">
        <v>0</v>
      </c>
      <c r="BA138" s="5">
        <v>0</v>
      </c>
      <c r="BB138" s="5">
        <v>0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0</v>
      </c>
      <c r="BO138" s="5">
        <v>0</v>
      </c>
      <c r="BP138" s="5">
        <v>0</v>
      </c>
      <c r="BQ138" s="5">
        <v>0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0</v>
      </c>
      <c r="BX138" s="5">
        <v>0</v>
      </c>
      <c r="BY138" s="5">
        <v>0</v>
      </c>
      <c r="BZ138" s="5">
        <v>0</v>
      </c>
      <c r="CA138" s="5">
        <v>0</v>
      </c>
      <c r="CB138" s="5">
        <v>28</v>
      </c>
      <c r="CC138" s="5">
        <v>0</v>
      </c>
      <c r="CD138" s="5">
        <v>4</v>
      </c>
    </row>
    <row r="139" spans="1:82" x14ac:dyDescent="0.25">
      <c r="A139" s="66" t="s">
        <v>33</v>
      </c>
      <c r="B139" s="67"/>
      <c r="C139" s="68"/>
      <c r="D139" s="57">
        <f>SUM(B136:B138)</f>
        <v>22</v>
      </c>
      <c r="E139" s="19">
        <f>SUM(B136:B138)</f>
        <v>22</v>
      </c>
      <c r="F139" s="19"/>
      <c r="H139" s="12" t="s">
        <v>44</v>
      </c>
      <c r="I139" s="12" t="s">
        <v>44</v>
      </c>
      <c r="J139" s="12" t="s">
        <v>44</v>
      </c>
      <c r="K139" s="12" t="s">
        <v>44</v>
      </c>
      <c r="L139" s="12" t="s">
        <v>44</v>
      </c>
      <c r="M139" s="12" t="s">
        <v>44</v>
      </c>
      <c r="N139" s="12" t="s">
        <v>44</v>
      </c>
      <c r="O139" s="12" t="s">
        <v>44</v>
      </c>
      <c r="P139" s="12" t="s">
        <v>44</v>
      </c>
      <c r="Q139" s="12" t="s">
        <v>44</v>
      </c>
      <c r="R139" s="12" t="s">
        <v>44</v>
      </c>
      <c r="S139" s="12" t="s">
        <v>44</v>
      </c>
      <c r="T139" s="12" t="s">
        <v>44</v>
      </c>
      <c r="U139" s="12" t="s">
        <v>44</v>
      </c>
      <c r="V139" s="12" t="s">
        <v>44</v>
      </c>
      <c r="W139" s="12" t="s">
        <v>44</v>
      </c>
      <c r="X139" s="12" t="s">
        <v>44</v>
      </c>
      <c r="Y139" s="12" t="s">
        <v>44</v>
      </c>
      <c r="Z139" s="12" t="s">
        <v>44</v>
      </c>
      <c r="AA139" s="12" t="s">
        <v>44</v>
      </c>
      <c r="AB139" s="12" t="s">
        <v>44</v>
      </c>
      <c r="AC139" s="12" t="s">
        <v>44</v>
      </c>
      <c r="AD139" s="12" t="s">
        <v>44</v>
      </c>
      <c r="AE139" s="12" t="s">
        <v>44</v>
      </c>
      <c r="AF139" s="12" t="s">
        <v>44</v>
      </c>
      <c r="AG139" s="12" t="s">
        <v>44</v>
      </c>
      <c r="AH139" s="12" t="s">
        <v>44</v>
      </c>
      <c r="AI139" s="12" t="s">
        <v>44</v>
      </c>
      <c r="AJ139" s="12" t="s">
        <v>44</v>
      </c>
      <c r="AK139" s="12" t="s">
        <v>44</v>
      </c>
      <c r="AL139" s="12" t="s">
        <v>44</v>
      </c>
      <c r="AM139" s="12" t="s">
        <v>44</v>
      </c>
      <c r="AN139" s="12">
        <v>14</v>
      </c>
      <c r="AO139" s="12">
        <v>15</v>
      </c>
      <c r="AP139" s="12">
        <v>15</v>
      </c>
      <c r="AQ139" s="12">
        <v>22</v>
      </c>
      <c r="AR139" s="12">
        <v>15</v>
      </c>
      <c r="AS139" s="42"/>
    </row>
    <row r="140" spans="1:82" ht="30" x14ac:dyDescent="0.25">
      <c r="A140" s="22"/>
      <c r="B140" s="22" t="s">
        <v>36</v>
      </c>
      <c r="C140" s="41" t="s">
        <v>156</v>
      </c>
      <c r="D140" s="58" t="s">
        <v>37</v>
      </c>
      <c r="E140" s="20"/>
      <c r="F140" s="20"/>
      <c r="H140" s="4" t="s">
        <v>44</v>
      </c>
      <c r="I140" s="4" t="s">
        <v>44</v>
      </c>
      <c r="J140" s="4" t="s">
        <v>44</v>
      </c>
      <c r="K140" s="4" t="s">
        <v>44</v>
      </c>
      <c r="L140" s="4" t="s">
        <v>44</v>
      </c>
      <c r="M140" s="4" t="s">
        <v>44</v>
      </c>
      <c r="N140" s="4" t="s">
        <v>44</v>
      </c>
      <c r="O140" s="4" t="s">
        <v>44</v>
      </c>
      <c r="P140" s="4" t="s">
        <v>44</v>
      </c>
      <c r="Q140" s="4" t="s">
        <v>44</v>
      </c>
      <c r="R140" s="4" t="s">
        <v>44</v>
      </c>
      <c r="S140" s="4" t="s">
        <v>44</v>
      </c>
      <c r="T140" s="4" t="s">
        <v>44</v>
      </c>
      <c r="U140" s="4" t="s">
        <v>44</v>
      </c>
      <c r="V140" s="4" t="s">
        <v>44</v>
      </c>
      <c r="W140" s="4" t="s">
        <v>44</v>
      </c>
      <c r="X140" s="4" t="s">
        <v>44</v>
      </c>
      <c r="Y140" s="4" t="s">
        <v>44</v>
      </c>
      <c r="Z140" s="4" t="s">
        <v>44</v>
      </c>
      <c r="AA140" s="4" t="s">
        <v>44</v>
      </c>
      <c r="AB140" s="4" t="s">
        <v>44</v>
      </c>
      <c r="AC140" s="4" t="s">
        <v>44</v>
      </c>
      <c r="AD140" s="4" t="s">
        <v>44</v>
      </c>
      <c r="AE140" s="4" t="s">
        <v>44</v>
      </c>
      <c r="AF140" s="4" t="s">
        <v>44</v>
      </c>
      <c r="AG140" s="4" t="s">
        <v>44</v>
      </c>
      <c r="AH140" s="4" t="s">
        <v>44</v>
      </c>
      <c r="AI140" s="4" t="s">
        <v>44</v>
      </c>
      <c r="AJ140" s="4" t="s">
        <v>44</v>
      </c>
      <c r="AK140" s="4" t="s">
        <v>44</v>
      </c>
      <c r="AL140" s="4" t="s">
        <v>44</v>
      </c>
      <c r="AM140" s="4" t="s">
        <v>44</v>
      </c>
      <c r="AN140" s="4">
        <v>14</v>
      </c>
      <c r="AO140" s="4">
        <v>15</v>
      </c>
      <c r="AP140" s="4">
        <v>15</v>
      </c>
      <c r="AQ140" s="4">
        <v>22</v>
      </c>
      <c r="AR140" s="4">
        <v>15</v>
      </c>
      <c r="AS140" s="4" t="s">
        <v>44</v>
      </c>
    </row>
    <row r="141" spans="1:82" x14ac:dyDescent="0.25">
      <c r="A141" s="5" t="s">
        <v>38</v>
      </c>
      <c r="B141" s="23" t="s">
        <v>97</v>
      </c>
      <c r="C141" s="5">
        <f t="shared" ref="C141:C146" si="12">+VLOOKUP(B141,EPP,2,FALSE)</f>
        <v>1500</v>
      </c>
      <c r="D141" s="59">
        <f>IF($F$138/C141&lt;$E$139,$E$139,$F$138/C141)</f>
        <v>22</v>
      </c>
      <c r="E141" s="3"/>
      <c r="F141" s="3"/>
    </row>
    <row r="142" spans="1:82" x14ac:dyDescent="0.25">
      <c r="A142" s="5"/>
      <c r="B142" s="23" t="s">
        <v>165</v>
      </c>
      <c r="C142" s="5">
        <f t="shared" si="12"/>
        <v>25</v>
      </c>
      <c r="D142" s="59">
        <f>IF($F$138/C142&lt;$E$139,$E$139,$F$138/C142)</f>
        <v>22</v>
      </c>
      <c r="E142" s="3"/>
      <c r="F142" s="3"/>
    </row>
    <row r="143" spans="1:82" x14ac:dyDescent="0.25">
      <c r="A143" s="5"/>
      <c r="B143" s="23" t="s">
        <v>124</v>
      </c>
      <c r="C143" s="5">
        <f t="shared" si="12"/>
        <v>240</v>
      </c>
      <c r="D143" s="59">
        <f>IF($F$138/C143&lt;$E$139,$E$139,$F$138/C143)</f>
        <v>22</v>
      </c>
      <c r="E143" s="3"/>
      <c r="F143" s="3"/>
    </row>
    <row r="144" spans="1:82" ht="48" x14ac:dyDescent="0.25">
      <c r="A144" s="5"/>
      <c r="B144" s="23" t="s">
        <v>129</v>
      </c>
      <c r="C144" s="5">
        <f t="shared" si="12"/>
        <v>240</v>
      </c>
      <c r="D144" s="59">
        <f>IF($F$138/C144&lt;$E$139,$E$139,$F$138/C144)*2</f>
        <v>44</v>
      </c>
      <c r="E144" s="3"/>
      <c r="F144" s="3"/>
    </row>
    <row r="145" spans="1:6" ht="24" x14ac:dyDescent="0.25">
      <c r="A145" s="5" t="s">
        <v>155</v>
      </c>
      <c r="B145" s="24" t="s">
        <v>116</v>
      </c>
      <c r="C145" s="5">
        <f t="shared" si="12"/>
        <v>50</v>
      </c>
      <c r="D145" s="59">
        <f>IF($F$138/C145&lt;$E$139,$E$139,$F$138/C145)</f>
        <v>22</v>
      </c>
      <c r="E145" s="3"/>
      <c r="F145" s="3"/>
    </row>
    <row r="146" spans="1:6" x14ac:dyDescent="0.25">
      <c r="A146" s="5" t="s">
        <v>40</v>
      </c>
      <c r="B146" s="23" t="s">
        <v>158</v>
      </c>
      <c r="C146" s="5">
        <f t="shared" si="12"/>
        <v>240</v>
      </c>
      <c r="D146" s="59">
        <f>IF($F$138/C146&lt;$E$139,$E$139,$F$138/C146)</f>
        <v>22</v>
      </c>
      <c r="E146" s="3"/>
      <c r="F146" s="3"/>
    </row>
    <row r="147" spans="1:6" x14ac:dyDescent="0.25">
      <c r="D147" s="54"/>
    </row>
    <row r="148" spans="1:6" s="82" customFormat="1" x14ac:dyDescent="0.25">
      <c r="D148" s="54"/>
    </row>
    <row r="149" spans="1:6" s="82" customFormat="1" x14ac:dyDescent="0.25">
      <c r="A149" s="176" t="s">
        <v>161</v>
      </c>
      <c r="B149" s="176"/>
      <c r="C149" s="176"/>
      <c r="D149" s="176"/>
    </row>
    <row r="150" spans="1:6" s="82" customFormat="1" x14ac:dyDescent="0.25">
      <c r="D150" s="54"/>
    </row>
    <row r="151" spans="1:6" s="82" customFormat="1" x14ac:dyDescent="0.25">
      <c r="D151" s="54"/>
    </row>
    <row r="152" spans="1:6" x14ac:dyDescent="0.25">
      <c r="D152" s="54"/>
    </row>
    <row r="153" spans="1:6" x14ac:dyDescent="0.25">
      <c r="A153" s="174" t="s">
        <v>164</v>
      </c>
      <c r="B153" s="175"/>
      <c r="C153" s="175"/>
      <c r="D153" s="175"/>
    </row>
    <row r="154" spans="1:6" s="82" customFormat="1" x14ac:dyDescent="0.25">
      <c r="A154" s="83" t="s">
        <v>162</v>
      </c>
      <c r="B154" s="84"/>
      <c r="C154" s="84"/>
      <c r="D154" s="84"/>
    </row>
    <row r="155" spans="1:6" x14ac:dyDescent="0.25">
      <c r="A155" s="86" t="s">
        <v>167</v>
      </c>
      <c r="B155" s="1">
        <v>1</v>
      </c>
      <c r="D155" s="86"/>
    </row>
    <row r="156" spans="1:6" x14ac:dyDescent="0.25">
      <c r="A156" s="86" t="s">
        <v>168</v>
      </c>
      <c r="B156" s="1">
        <v>1</v>
      </c>
      <c r="D156" s="86"/>
    </row>
    <row r="157" spans="1:6" x14ac:dyDescent="0.25">
      <c r="A157" s="86" t="s">
        <v>171</v>
      </c>
      <c r="B157" s="85">
        <v>1</v>
      </c>
      <c r="D157" s="86"/>
    </row>
    <row r="158" spans="1:6" x14ac:dyDescent="0.25">
      <c r="A158" s="86" t="s">
        <v>169</v>
      </c>
      <c r="B158" s="85">
        <v>1</v>
      </c>
      <c r="D158" s="86"/>
    </row>
    <row r="159" spans="1:6" x14ac:dyDescent="0.25">
      <c r="A159" s="86" t="s">
        <v>170</v>
      </c>
      <c r="B159" s="85">
        <v>1</v>
      </c>
      <c r="D159" s="86"/>
    </row>
    <row r="160" spans="1:6" x14ac:dyDescent="0.25">
      <c r="A160" s="86" t="s">
        <v>173</v>
      </c>
      <c r="B160" s="85">
        <v>1</v>
      </c>
      <c r="D160" s="86"/>
    </row>
    <row r="161" spans="1:4" x14ac:dyDescent="0.25">
      <c r="A161" s="86" t="s">
        <v>172</v>
      </c>
      <c r="B161" s="85">
        <v>2</v>
      </c>
      <c r="D161" s="86"/>
    </row>
    <row r="162" spans="1:4" s="82" customFormat="1" x14ac:dyDescent="0.25">
      <c r="A162" s="86" t="s">
        <v>222</v>
      </c>
      <c r="B162" s="85">
        <v>2</v>
      </c>
      <c r="D162" s="86"/>
    </row>
    <row r="163" spans="1:4" s="82" customFormat="1" x14ac:dyDescent="0.25">
      <c r="A163" s="86"/>
      <c r="B163" s="85">
        <f>SUM(B155:B162)</f>
        <v>10</v>
      </c>
      <c r="D163" s="86"/>
    </row>
    <row r="164" spans="1:4" x14ac:dyDescent="0.25">
      <c r="A164" s="86" t="s">
        <v>174</v>
      </c>
      <c r="D164" s="86"/>
    </row>
    <row r="165" spans="1:4" x14ac:dyDescent="0.25">
      <c r="A165" s="86" t="s">
        <v>175</v>
      </c>
      <c r="D165" s="86"/>
    </row>
    <row r="166" spans="1:4" x14ac:dyDescent="0.25">
      <c r="A166" s="86" t="s">
        <v>176</v>
      </c>
      <c r="D166" s="86"/>
    </row>
    <row r="167" spans="1:4" x14ac:dyDescent="0.25">
      <c r="A167" s="86" t="s">
        <v>177</v>
      </c>
      <c r="D167" s="86"/>
    </row>
    <row r="168" spans="1:4" x14ac:dyDescent="0.25">
      <c r="A168" s="86" t="s">
        <v>178</v>
      </c>
      <c r="D168" s="86"/>
    </row>
    <row r="169" spans="1:4" x14ac:dyDescent="0.25">
      <c r="A169" s="86" t="s">
        <v>179</v>
      </c>
      <c r="D169" s="54"/>
    </row>
    <row r="170" spans="1:4" x14ac:dyDescent="0.25">
      <c r="D170" s="54"/>
    </row>
    <row r="171" spans="1:4" x14ac:dyDescent="0.25">
      <c r="A171" s="42" t="s">
        <v>44</v>
      </c>
      <c r="D171" s="54"/>
    </row>
    <row r="172" spans="1:4" x14ac:dyDescent="0.25">
      <c r="D172" s="54"/>
    </row>
    <row r="173" spans="1:4" x14ac:dyDescent="0.25">
      <c r="D173" s="54"/>
    </row>
    <row r="174" spans="1:4" x14ac:dyDescent="0.25">
      <c r="A174" s="42" t="s">
        <v>44</v>
      </c>
      <c r="D174" s="54"/>
    </row>
    <row r="175" spans="1:4" x14ac:dyDescent="0.25">
      <c r="D175" s="54"/>
    </row>
    <row r="176" spans="1:4" x14ac:dyDescent="0.25">
      <c r="D176" s="54"/>
    </row>
    <row r="177" spans="1:4" x14ac:dyDescent="0.25">
      <c r="D177" s="54"/>
    </row>
    <row r="178" spans="1:4" x14ac:dyDescent="0.25">
      <c r="A178" s="42" t="s">
        <v>44</v>
      </c>
      <c r="D178" s="54"/>
    </row>
    <row r="179" spans="1:4" x14ac:dyDescent="0.25">
      <c r="A179" s="42" t="s">
        <v>44</v>
      </c>
      <c r="D179" s="54"/>
    </row>
    <row r="180" spans="1:4" x14ac:dyDescent="0.25">
      <c r="D180" s="54"/>
    </row>
    <row r="181" spans="1:4" x14ac:dyDescent="0.25">
      <c r="D181" s="54"/>
    </row>
    <row r="182" spans="1:4" x14ac:dyDescent="0.25">
      <c r="A182" s="42" t="s">
        <v>44</v>
      </c>
      <c r="D182" s="54"/>
    </row>
    <row r="183" spans="1:4" x14ac:dyDescent="0.25">
      <c r="D183" s="54"/>
    </row>
    <row r="184" spans="1:4" x14ac:dyDescent="0.25">
      <c r="D184" s="54"/>
    </row>
    <row r="185" spans="1:4" x14ac:dyDescent="0.25">
      <c r="D185" s="54"/>
    </row>
    <row r="186" spans="1:4" x14ac:dyDescent="0.25">
      <c r="A186" s="42" t="s">
        <v>44</v>
      </c>
      <c r="D186" s="54"/>
    </row>
    <row r="187" spans="1:4" x14ac:dyDescent="0.25">
      <c r="D187" s="54"/>
    </row>
    <row r="188" spans="1:4" x14ac:dyDescent="0.25">
      <c r="D188" s="54"/>
    </row>
    <row r="189" spans="1:4" x14ac:dyDescent="0.25">
      <c r="D189" s="54"/>
    </row>
    <row r="190" spans="1:4" x14ac:dyDescent="0.25">
      <c r="A190" s="42" t="s">
        <v>44</v>
      </c>
      <c r="D190" s="54"/>
    </row>
    <row r="191" spans="1:4" x14ac:dyDescent="0.25">
      <c r="A191" s="42" t="s">
        <v>44</v>
      </c>
      <c r="D191" s="54"/>
    </row>
    <row r="192" spans="1:4" x14ac:dyDescent="0.25">
      <c r="D192" s="54"/>
    </row>
    <row r="193" spans="1:4" x14ac:dyDescent="0.25">
      <c r="D193" s="54"/>
    </row>
    <row r="194" spans="1:4" x14ac:dyDescent="0.25">
      <c r="D194" s="54"/>
    </row>
    <row r="195" spans="1:4" x14ac:dyDescent="0.25">
      <c r="A195" s="42" t="s">
        <v>44</v>
      </c>
      <c r="D195" s="54"/>
    </row>
    <row r="196" spans="1:4" x14ac:dyDescent="0.25">
      <c r="D196" s="54"/>
    </row>
    <row r="197" spans="1:4" x14ac:dyDescent="0.25">
      <c r="D197" s="54"/>
    </row>
    <row r="198" spans="1:4" x14ac:dyDescent="0.25">
      <c r="D198" s="54"/>
    </row>
    <row r="199" spans="1:4" x14ac:dyDescent="0.25">
      <c r="D199" s="54"/>
    </row>
    <row r="200" spans="1:4" x14ac:dyDescent="0.25">
      <c r="A200" s="42" t="s">
        <v>44</v>
      </c>
      <c r="D200" s="54"/>
    </row>
    <row r="201" spans="1:4" x14ac:dyDescent="0.25">
      <c r="D201" s="54"/>
    </row>
    <row r="202" spans="1:4" x14ac:dyDescent="0.25">
      <c r="D202" s="54"/>
    </row>
    <row r="203" spans="1:4" x14ac:dyDescent="0.25">
      <c r="D203" s="54"/>
    </row>
    <row r="204" spans="1:4" x14ac:dyDescent="0.25">
      <c r="D204" s="54"/>
    </row>
    <row r="205" spans="1:4" x14ac:dyDescent="0.25">
      <c r="D205" s="54"/>
    </row>
    <row r="206" spans="1:4" x14ac:dyDescent="0.25">
      <c r="D206" s="54"/>
    </row>
    <row r="207" spans="1:4" x14ac:dyDescent="0.25">
      <c r="A207" s="42" t="s">
        <v>44</v>
      </c>
      <c r="D207" s="54"/>
    </row>
    <row r="208" spans="1:4" x14ac:dyDescent="0.25">
      <c r="D208" s="54"/>
    </row>
    <row r="209" spans="1:4" x14ac:dyDescent="0.25">
      <c r="D209" s="54"/>
    </row>
    <row r="210" spans="1:4" x14ac:dyDescent="0.25">
      <c r="A210" s="42" t="s">
        <v>44</v>
      </c>
      <c r="D210" s="54"/>
    </row>
    <row r="211" spans="1:4" x14ac:dyDescent="0.25">
      <c r="D211" s="54"/>
    </row>
    <row r="212" spans="1:4" x14ac:dyDescent="0.25">
      <c r="A212" s="42" t="s">
        <v>44</v>
      </c>
      <c r="D212" s="54"/>
    </row>
    <row r="213" spans="1:4" x14ac:dyDescent="0.25">
      <c r="D213" s="54"/>
    </row>
    <row r="214" spans="1:4" x14ac:dyDescent="0.25">
      <c r="D214" s="54"/>
    </row>
    <row r="215" spans="1:4" x14ac:dyDescent="0.25">
      <c r="A215" s="42" t="s">
        <v>44</v>
      </c>
      <c r="D215" s="54"/>
    </row>
    <row r="216" spans="1:4" x14ac:dyDescent="0.25">
      <c r="D216" s="54"/>
    </row>
    <row r="217" spans="1:4" x14ac:dyDescent="0.25">
      <c r="D217" s="54"/>
    </row>
    <row r="218" spans="1:4" x14ac:dyDescent="0.25">
      <c r="D218" s="54"/>
    </row>
    <row r="219" spans="1:4" x14ac:dyDescent="0.25">
      <c r="A219" s="42" t="s">
        <v>44</v>
      </c>
      <c r="D219" s="54"/>
    </row>
    <row r="220" spans="1:4" x14ac:dyDescent="0.25">
      <c r="A220" s="42" t="s">
        <v>44</v>
      </c>
      <c r="D220" s="54"/>
    </row>
    <row r="221" spans="1:4" x14ac:dyDescent="0.25">
      <c r="D221" s="54"/>
    </row>
    <row r="222" spans="1:4" x14ac:dyDescent="0.25">
      <c r="D222" s="54"/>
    </row>
    <row r="223" spans="1:4" x14ac:dyDescent="0.25">
      <c r="A223" s="42" t="s">
        <v>44</v>
      </c>
      <c r="D223" s="54"/>
    </row>
    <row r="224" spans="1:4" x14ac:dyDescent="0.25">
      <c r="D224" s="54"/>
    </row>
    <row r="225" spans="1:4" x14ac:dyDescent="0.25">
      <c r="A225" s="42" t="s">
        <v>44</v>
      </c>
      <c r="D225" s="54"/>
    </row>
    <row r="226" spans="1:4" x14ac:dyDescent="0.25">
      <c r="D226" s="54"/>
    </row>
    <row r="227" spans="1:4" x14ac:dyDescent="0.25">
      <c r="D227" s="54"/>
    </row>
    <row r="228" spans="1:4" x14ac:dyDescent="0.25">
      <c r="A228" s="42" t="s">
        <v>44</v>
      </c>
      <c r="D228" s="54"/>
    </row>
    <row r="229" spans="1:4" x14ac:dyDescent="0.25">
      <c r="D229" s="54"/>
    </row>
    <row r="230" spans="1:4" x14ac:dyDescent="0.25">
      <c r="D230" s="54"/>
    </row>
    <row r="231" spans="1:4" x14ac:dyDescent="0.25">
      <c r="A231" s="42" t="s">
        <v>44</v>
      </c>
      <c r="D231" s="54"/>
    </row>
    <row r="232" spans="1:4" x14ac:dyDescent="0.25">
      <c r="A232" s="42" t="s">
        <v>44</v>
      </c>
      <c r="D232" s="54"/>
    </row>
    <row r="233" spans="1:4" x14ac:dyDescent="0.25">
      <c r="D233" s="54"/>
    </row>
    <row r="234" spans="1:4" x14ac:dyDescent="0.25">
      <c r="D234" s="54"/>
    </row>
    <row r="235" spans="1:4" x14ac:dyDescent="0.25">
      <c r="D235" s="54"/>
    </row>
    <row r="236" spans="1:4" x14ac:dyDescent="0.25">
      <c r="A236" s="42" t="s">
        <v>44</v>
      </c>
      <c r="D236" s="54"/>
    </row>
    <row r="237" spans="1:4" x14ac:dyDescent="0.25">
      <c r="D237" s="54"/>
    </row>
    <row r="238" spans="1:4" x14ac:dyDescent="0.25">
      <c r="D238" s="54"/>
    </row>
    <row r="239" spans="1:4" x14ac:dyDescent="0.25">
      <c r="A239" s="42" t="s">
        <v>44</v>
      </c>
      <c r="D239" s="54"/>
    </row>
    <row r="240" spans="1:4" x14ac:dyDescent="0.25">
      <c r="D240" s="54"/>
    </row>
    <row r="241" spans="1:4" x14ac:dyDescent="0.25">
      <c r="D241" s="54"/>
    </row>
    <row r="242" spans="1:4" x14ac:dyDescent="0.25">
      <c r="A242" s="42" t="s">
        <v>44</v>
      </c>
      <c r="D242" s="54"/>
    </row>
    <row r="243" spans="1:4" x14ac:dyDescent="0.25">
      <c r="D243" s="54"/>
    </row>
    <row r="244" spans="1:4" x14ac:dyDescent="0.25">
      <c r="A244" s="42" t="s">
        <v>44</v>
      </c>
      <c r="D244" s="54"/>
    </row>
    <row r="245" spans="1:4" x14ac:dyDescent="0.25">
      <c r="D245" s="54"/>
    </row>
    <row r="246" spans="1:4" x14ac:dyDescent="0.25">
      <c r="A246" s="42" t="s">
        <v>44</v>
      </c>
      <c r="D246" s="54"/>
    </row>
    <row r="247" spans="1:4" x14ac:dyDescent="0.25">
      <c r="D247" s="54"/>
    </row>
    <row r="248" spans="1:4" x14ac:dyDescent="0.25">
      <c r="D248" s="54"/>
    </row>
    <row r="249" spans="1:4" x14ac:dyDescent="0.25">
      <c r="D249" s="54"/>
    </row>
    <row r="250" spans="1:4" x14ac:dyDescent="0.25">
      <c r="A250" s="42" t="s">
        <v>44</v>
      </c>
      <c r="D250" s="54"/>
    </row>
    <row r="251" spans="1:4" x14ac:dyDescent="0.25">
      <c r="D251" s="54"/>
    </row>
    <row r="252" spans="1:4" x14ac:dyDescent="0.25">
      <c r="A252" s="42" t="s">
        <v>44</v>
      </c>
      <c r="D252" s="54"/>
    </row>
    <row r="253" spans="1:4" x14ac:dyDescent="0.25">
      <c r="D253" s="54"/>
    </row>
    <row r="254" spans="1:4" x14ac:dyDescent="0.25">
      <c r="D254" s="54"/>
    </row>
    <row r="255" spans="1:4" x14ac:dyDescent="0.25">
      <c r="A255" s="42" t="s">
        <v>44</v>
      </c>
      <c r="D255" s="54"/>
    </row>
    <row r="256" spans="1:4" x14ac:dyDescent="0.25">
      <c r="D256" s="54"/>
    </row>
    <row r="257" spans="1:4" x14ac:dyDescent="0.25">
      <c r="D257" s="54"/>
    </row>
    <row r="258" spans="1:4" x14ac:dyDescent="0.25">
      <c r="A258" s="42" t="s">
        <v>44</v>
      </c>
      <c r="D258" s="54"/>
    </row>
    <row r="259" spans="1:4" x14ac:dyDescent="0.25">
      <c r="A259" s="42" t="s">
        <v>44</v>
      </c>
      <c r="D259" s="54"/>
    </row>
    <row r="260" spans="1:4" x14ac:dyDescent="0.25">
      <c r="D260" s="54"/>
    </row>
    <row r="261" spans="1:4" x14ac:dyDescent="0.25">
      <c r="D261" s="54"/>
    </row>
    <row r="262" spans="1:4" x14ac:dyDescent="0.25">
      <c r="A262" s="42" t="s">
        <v>44</v>
      </c>
      <c r="D262" s="54"/>
    </row>
    <row r="263" spans="1:4" x14ac:dyDescent="0.25">
      <c r="D263" s="54"/>
    </row>
    <row r="264" spans="1:4" x14ac:dyDescent="0.25">
      <c r="D264" s="54"/>
    </row>
    <row r="265" spans="1:4" x14ac:dyDescent="0.25">
      <c r="D265" s="54"/>
    </row>
    <row r="266" spans="1:4" x14ac:dyDescent="0.25">
      <c r="D266" s="54"/>
    </row>
    <row r="267" spans="1:4" x14ac:dyDescent="0.25">
      <c r="D267" s="54"/>
    </row>
    <row r="268" spans="1:4" x14ac:dyDescent="0.25">
      <c r="A268" s="42" t="s">
        <v>44</v>
      </c>
      <c r="D268" s="54"/>
    </row>
    <row r="269" spans="1:4" x14ac:dyDescent="0.25">
      <c r="D269" s="54"/>
    </row>
    <row r="270" spans="1:4" x14ac:dyDescent="0.25">
      <c r="A270" s="42" t="s">
        <v>44</v>
      </c>
      <c r="D270" s="54"/>
    </row>
    <row r="271" spans="1:4" x14ac:dyDescent="0.25">
      <c r="D271" s="54"/>
    </row>
    <row r="272" spans="1:4" x14ac:dyDescent="0.25">
      <c r="D272" s="54"/>
    </row>
    <row r="273" spans="1:4" x14ac:dyDescent="0.25">
      <c r="D273" s="54"/>
    </row>
    <row r="274" spans="1:4" x14ac:dyDescent="0.25">
      <c r="A274" s="42" t="s">
        <v>44</v>
      </c>
      <c r="D274" s="54"/>
    </row>
    <row r="275" spans="1:4" x14ac:dyDescent="0.25">
      <c r="D275" s="54"/>
    </row>
    <row r="276" spans="1:4" x14ac:dyDescent="0.25">
      <c r="D276" s="54"/>
    </row>
    <row r="277" spans="1:4" x14ac:dyDescent="0.25">
      <c r="D277" s="54"/>
    </row>
    <row r="278" spans="1:4" x14ac:dyDescent="0.25">
      <c r="A278" s="42" t="s">
        <v>44</v>
      </c>
      <c r="D278" s="54"/>
    </row>
    <row r="279" spans="1:4" x14ac:dyDescent="0.25">
      <c r="D279" s="54"/>
    </row>
    <row r="280" spans="1:4" x14ac:dyDescent="0.25">
      <c r="A280" s="42" t="s">
        <v>44</v>
      </c>
      <c r="D280" s="54"/>
    </row>
    <row r="281" spans="1:4" x14ac:dyDescent="0.25">
      <c r="D281" s="54"/>
    </row>
    <row r="282" spans="1:4" x14ac:dyDescent="0.25">
      <c r="D282" s="54"/>
    </row>
    <row r="283" spans="1:4" x14ac:dyDescent="0.25">
      <c r="A283" s="42" t="s">
        <v>44</v>
      </c>
      <c r="D283" s="54"/>
    </row>
    <row r="284" spans="1:4" x14ac:dyDescent="0.25">
      <c r="D284" s="54"/>
    </row>
    <row r="285" spans="1:4" x14ac:dyDescent="0.25">
      <c r="D285" s="54"/>
    </row>
    <row r="286" spans="1:4" x14ac:dyDescent="0.25">
      <c r="A286" s="42" t="s">
        <v>44</v>
      </c>
      <c r="D286" s="54"/>
    </row>
    <row r="287" spans="1:4" x14ac:dyDescent="0.25">
      <c r="A287" s="42" t="s">
        <v>44</v>
      </c>
      <c r="D287" s="54"/>
    </row>
    <row r="288" spans="1:4" x14ac:dyDescent="0.25">
      <c r="D288" s="54"/>
    </row>
    <row r="289" spans="1:4" x14ac:dyDescent="0.25">
      <c r="D289" s="54"/>
    </row>
    <row r="290" spans="1:4" x14ac:dyDescent="0.25">
      <c r="A290" s="42" t="s">
        <v>44</v>
      </c>
      <c r="D290" s="54"/>
    </row>
    <row r="291" spans="1:4" x14ac:dyDescent="0.25">
      <c r="D291" s="54"/>
    </row>
    <row r="292" spans="1:4" x14ac:dyDescent="0.25">
      <c r="D292" s="54"/>
    </row>
    <row r="293" spans="1:4" x14ac:dyDescent="0.25">
      <c r="D293" s="54"/>
    </row>
    <row r="294" spans="1:4" x14ac:dyDescent="0.25">
      <c r="D294" s="54"/>
    </row>
    <row r="295" spans="1:4" x14ac:dyDescent="0.25">
      <c r="D295" s="54"/>
    </row>
    <row r="296" spans="1:4" x14ac:dyDescent="0.25">
      <c r="A296" s="42" t="s">
        <v>44</v>
      </c>
      <c r="D296" s="54"/>
    </row>
    <row r="297" spans="1:4" x14ac:dyDescent="0.25">
      <c r="D297" s="54"/>
    </row>
    <row r="298" spans="1:4" x14ac:dyDescent="0.25">
      <c r="A298" s="42" t="s">
        <v>44</v>
      </c>
      <c r="D298" s="54"/>
    </row>
    <row r="299" spans="1:4" x14ac:dyDescent="0.25">
      <c r="D299" s="54"/>
    </row>
    <row r="300" spans="1:4" x14ac:dyDescent="0.25">
      <c r="D300" s="54"/>
    </row>
    <row r="301" spans="1:4" x14ac:dyDescent="0.25">
      <c r="D301" s="54"/>
    </row>
    <row r="302" spans="1:4" x14ac:dyDescent="0.25">
      <c r="A302" s="42" t="s">
        <v>44</v>
      </c>
      <c r="D302" s="54"/>
    </row>
    <row r="303" spans="1:4" x14ac:dyDescent="0.25">
      <c r="D303" s="54"/>
    </row>
    <row r="304" spans="1:4" x14ac:dyDescent="0.25">
      <c r="D304" s="54"/>
    </row>
    <row r="305" spans="1:4" x14ac:dyDescent="0.25">
      <c r="D305" s="54"/>
    </row>
    <row r="306" spans="1:4" x14ac:dyDescent="0.25">
      <c r="A306" s="42" t="s">
        <v>44</v>
      </c>
      <c r="D306" s="54"/>
    </row>
    <row r="307" spans="1:4" x14ac:dyDescent="0.25">
      <c r="D307" s="54"/>
    </row>
    <row r="308" spans="1:4" x14ac:dyDescent="0.25">
      <c r="A308" s="42" t="s">
        <v>44</v>
      </c>
      <c r="D308" s="54"/>
    </row>
    <row r="309" spans="1:4" x14ac:dyDescent="0.25">
      <c r="D309" s="54"/>
    </row>
    <row r="310" spans="1:4" x14ac:dyDescent="0.25">
      <c r="D310" s="54"/>
    </row>
    <row r="311" spans="1:4" x14ac:dyDescent="0.25">
      <c r="A311" s="42" t="s">
        <v>44</v>
      </c>
      <c r="D311" s="54"/>
    </row>
    <row r="314" spans="1:4" x14ac:dyDescent="0.25">
      <c r="A314" s="42" t="s">
        <v>44</v>
      </c>
    </row>
    <row r="315" spans="1:4" x14ac:dyDescent="0.25">
      <c r="A315" s="42" t="s">
        <v>44</v>
      </c>
    </row>
    <row r="318" spans="1:4" x14ac:dyDescent="0.25">
      <c r="A318" s="42" t="s">
        <v>44</v>
      </c>
    </row>
    <row r="324" spans="1:1" x14ac:dyDescent="0.25">
      <c r="A324" s="42" t="s">
        <v>44</v>
      </c>
    </row>
    <row r="326" spans="1:1" x14ac:dyDescent="0.25">
      <c r="A326" s="42" t="s">
        <v>44</v>
      </c>
    </row>
    <row r="330" spans="1:1" x14ac:dyDescent="0.25">
      <c r="A330" s="42" t="s">
        <v>44</v>
      </c>
    </row>
    <row r="334" spans="1:1" x14ac:dyDescent="0.25">
      <c r="A334" s="42" t="s">
        <v>44</v>
      </c>
    </row>
    <row r="336" spans="1:1" x14ac:dyDescent="0.25">
      <c r="A336" s="42" t="s">
        <v>44</v>
      </c>
    </row>
    <row r="339" spans="1:1" x14ac:dyDescent="0.25">
      <c r="A339" s="42" t="s">
        <v>44</v>
      </c>
    </row>
    <row r="342" spans="1:1" x14ac:dyDescent="0.25">
      <c r="A342" s="42" t="s">
        <v>44</v>
      </c>
    </row>
    <row r="343" spans="1:1" x14ac:dyDescent="0.25">
      <c r="A343" s="42" t="s">
        <v>44</v>
      </c>
    </row>
    <row r="346" spans="1:1" x14ac:dyDescent="0.25">
      <c r="A346" s="42" t="s">
        <v>44</v>
      </c>
    </row>
    <row r="352" spans="1:1" x14ac:dyDescent="0.25">
      <c r="A352" s="42" t="s">
        <v>44</v>
      </c>
    </row>
    <row r="354" spans="1:1" x14ac:dyDescent="0.25">
      <c r="A354" s="42" t="s">
        <v>44</v>
      </c>
    </row>
    <row r="358" spans="1:1" x14ac:dyDescent="0.25">
      <c r="A358" s="42" t="s">
        <v>44</v>
      </c>
    </row>
    <row r="362" spans="1:1" x14ac:dyDescent="0.25">
      <c r="A362" s="42" t="s">
        <v>44</v>
      </c>
    </row>
    <row r="364" spans="1:1" x14ac:dyDescent="0.25">
      <c r="A364" s="42" t="s">
        <v>44</v>
      </c>
    </row>
    <row r="367" spans="1:1" x14ac:dyDescent="0.25">
      <c r="A367" s="42" t="s">
        <v>44</v>
      </c>
    </row>
    <row r="371" spans="1:1" x14ac:dyDescent="0.25">
      <c r="A371" s="42" t="s">
        <v>44</v>
      </c>
    </row>
    <row r="373" spans="1:1" x14ac:dyDescent="0.25">
      <c r="A373" s="42" t="s">
        <v>44</v>
      </c>
    </row>
    <row r="378" spans="1:1" x14ac:dyDescent="0.25">
      <c r="A378" s="42" t="s">
        <v>44</v>
      </c>
    </row>
    <row r="380" spans="1:1" x14ac:dyDescent="0.25">
      <c r="A380" s="42" t="s">
        <v>44</v>
      </c>
    </row>
    <row r="386" spans="1:1" x14ac:dyDescent="0.25">
      <c r="A386" s="42" t="s">
        <v>44</v>
      </c>
    </row>
    <row r="391" spans="1:1" x14ac:dyDescent="0.25">
      <c r="A391" s="42" t="s">
        <v>44</v>
      </c>
    </row>
    <row r="393" spans="1:1" x14ac:dyDescent="0.25">
      <c r="A393" s="42" t="s">
        <v>44</v>
      </c>
    </row>
    <row r="397" spans="1:1" x14ac:dyDescent="0.25">
      <c r="A397" s="42" t="s">
        <v>44</v>
      </c>
    </row>
    <row r="399" spans="1:1" x14ac:dyDescent="0.25">
      <c r="A399" s="42" t="s">
        <v>44</v>
      </c>
    </row>
    <row r="404" spans="1:1" x14ac:dyDescent="0.25">
      <c r="A404" s="42" t="s">
        <v>44</v>
      </c>
    </row>
    <row r="406" spans="1:1" x14ac:dyDescent="0.25">
      <c r="A406" s="42" t="s">
        <v>44</v>
      </c>
    </row>
  </sheetData>
  <autoFilter ref="B36:B158"/>
  <mergeCells count="2">
    <mergeCell ref="A153:D153"/>
    <mergeCell ref="A149:D149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topLeftCell="A16" workbookViewId="0">
      <selection activeCell="I29" sqref="I29"/>
    </sheetView>
  </sheetViews>
  <sheetFormatPr baseColWidth="10" defaultRowHeight="15" x14ac:dyDescent="0.25"/>
  <cols>
    <col min="1" max="1" width="11.42578125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</vt:i4>
      </vt:variant>
    </vt:vector>
  </HeadingPairs>
  <TitlesOfParts>
    <vt:vector size="10" baseType="lpstr">
      <vt:lpstr>PRESUPUESTO</vt:lpstr>
      <vt:lpstr>Hoja3</vt:lpstr>
      <vt:lpstr>EPP</vt:lpstr>
      <vt:lpstr>EPC</vt:lpstr>
      <vt:lpstr>Señalizacion</vt:lpstr>
      <vt:lpstr>Capacitacion</vt:lpstr>
      <vt:lpstr>Resp.Emerg</vt:lpstr>
      <vt:lpstr>Ayuda</vt:lpstr>
      <vt:lpstr>Hoja1</vt:lpstr>
      <vt:lpstr>EPP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DENNIS</dc:creator>
  <cp:lastModifiedBy>DENNIS</cp:lastModifiedBy>
  <dcterms:created xsi:type="dcterms:W3CDTF">2011-11-19T06:15:25Z</dcterms:created>
  <dcterms:modified xsi:type="dcterms:W3CDTF">2012-08-21T00:38:33Z</dcterms:modified>
</cp:coreProperties>
</file>